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<sst xmlns="http://schemas.openxmlformats.org/spreadsheetml/2006/main" count="365" uniqueCount="185">
  <si>
    <t>Aprobat:</t>
  </si>
  <si>
    <t xml:space="preserve">Formular aprobat 
prin Ordinul Ministrului Finanțelor 
nr.124 din 21.12.2023
</t>
  </si>
  <si>
    <t xml:space="preserve"> Primarul satului Bulboaca                                            Berzoi Ion</t>
  </si>
  <si>
    <r>
      <rPr>
        <sz val="10"/>
        <color theme="1"/>
        <rFont val="Times New Roman"/>
        <charset val="204"/>
      </rPr>
      <t xml:space="preserve">(Executor principal/secundar de buget) </t>
    </r>
    <r>
      <rPr>
        <b/>
        <sz val="10"/>
        <color theme="1"/>
        <rFont val="Times New Roman"/>
        <charset val="204"/>
      </rPr>
      <t xml:space="preserve">   </t>
    </r>
  </si>
  <si>
    <t xml:space="preserve">  (Numele, prenumele)</t>
  </si>
  <si>
    <t xml:space="preserve">L.Ş.                    "___"  _______  2025        </t>
  </si>
  <si>
    <t xml:space="preserve"> </t>
  </si>
  <si>
    <t xml:space="preserve">        </t>
  </si>
  <si>
    <t xml:space="preserve">                                                            
</t>
  </si>
  <si>
    <t>Propunerea de buget a autorității/instituției bugetare pentru anul 2026 și estimările pentru anii 2027-2028</t>
  </si>
  <si>
    <t>Cod</t>
  </si>
  <si>
    <t>Sursa</t>
  </si>
  <si>
    <t>Bugetul Local de nivelul I</t>
  </si>
  <si>
    <t xml:space="preserve">Autoritatea bugetară </t>
  </si>
  <si>
    <t>Primăria Bulboaca</t>
  </si>
  <si>
    <t>1025</t>
  </si>
  <si>
    <t>Instituţia</t>
  </si>
  <si>
    <t>Grădinița Plopusor Bulboaca</t>
  </si>
  <si>
    <t>0558</t>
  </si>
  <si>
    <t>Program</t>
  </si>
  <si>
    <t>Învățămînt</t>
  </si>
  <si>
    <t>88</t>
  </si>
  <si>
    <t>Subprogram</t>
  </si>
  <si>
    <t>Educație timpurie</t>
  </si>
  <si>
    <t>8802</t>
  </si>
  <si>
    <r>
      <rPr>
        <b/>
        <sz val="12"/>
        <color theme="1"/>
        <rFont val="Times New Roman"/>
        <charset val="204"/>
      </rPr>
      <t xml:space="preserve">A. Sinteza propunerii de buget </t>
    </r>
    <r>
      <rPr>
        <i/>
        <sz val="12"/>
        <color theme="1"/>
        <rFont val="Times New Roman"/>
        <charset val="204"/>
      </rPr>
      <t>(se completează automat în SIMF), mii lei</t>
    </r>
  </si>
  <si>
    <t>Denumirea</t>
  </si>
  <si>
    <t>F1</t>
  </si>
  <si>
    <r>
      <rPr>
        <sz val="12"/>
        <color theme="1"/>
        <rFont val="Times New Roman"/>
        <charset val="204"/>
      </rPr>
      <t xml:space="preserve">Eco </t>
    </r>
    <r>
      <rPr>
        <sz val="12"/>
        <color rgb="FFFF0000"/>
        <rFont val="Times New Roman"/>
        <charset val="204"/>
      </rPr>
      <t>(k2)</t>
    </r>
  </si>
  <si>
    <t>Executat</t>
  </si>
  <si>
    <t>Aprobat</t>
  </si>
  <si>
    <t>Proiect</t>
  </si>
  <si>
    <t>Estimat</t>
  </si>
  <si>
    <t xml:space="preserve">A.1. CHELTUIELI, total </t>
  </si>
  <si>
    <t>09</t>
  </si>
  <si>
    <t>Cheltuieli de personal</t>
  </si>
  <si>
    <t>Bunuri si servicii</t>
  </si>
  <si>
    <t>Prestatii sociale</t>
  </si>
  <si>
    <t>Mijloace fixe</t>
  </si>
  <si>
    <t>Stocuri de materiale circulante</t>
  </si>
  <si>
    <t>S3</t>
  </si>
  <si>
    <t>S5</t>
  </si>
  <si>
    <t>A.2. RESURSE, total (A2=A2.1+A2.2+A2.3)</t>
  </si>
  <si>
    <t>A.2.1. Resurse colectate interne,  total</t>
  </si>
  <si>
    <t>Învățamint</t>
  </si>
  <si>
    <t>Alte venituri</t>
  </si>
  <si>
    <t>A.2.2. Resurse colectate externe,  total</t>
  </si>
  <si>
    <t>A.2.3. Resurse generale, total A.2.3=A.1-(A.2.1+A.2.2)</t>
  </si>
  <si>
    <t>B. Sinteza limitelor de cheltuieli (se completează automat în SIMF), mii lei</t>
  </si>
  <si>
    <t>Cheltuieli (r/c),             resurse  (S3)</t>
  </si>
  <si>
    <t>Stabilit</t>
  </si>
  <si>
    <t>Deviere +/-</t>
  </si>
  <si>
    <t>Propus</t>
  </si>
  <si>
    <t>TOTAL CHELTUIELI</t>
  </si>
  <si>
    <r>
      <rPr>
        <b/>
        <sz val="12"/>
        <color theme="1"/>
        <rFont val="Times New Roman"/>
        <charset val="204"/>
      </rPr>
      <t> </t>
    </r>
    <r>
      <rPr>
        <i/>
        <sz val="12"/>
        <color theme="1"/>
        <rFont val="Times New Roman"/>
        <charset val="204"/>
      </rPr>
      <t>Cheltuieli recurente</t>
    </r>
  </si>
  <si>
    <t>r</t>
  </si>
  <si>
    <t> Investiţii capitale</t>
  </si>
  <si>
    <t>c</t>
  </si>
  <si>
    <t>TOTAL VENITURI</t>
  </si>
  <si>
    <r>
      <rPr>
        <b/>
        <sz val="12"/>
        <color theme="1"/>
        <rFont val="Times New Roman"/>
        <charset val="204"/>
      </rPr>
      <t> </t>
    </r>
    <r>
      <rPr>
        <i/>
        <sz val="12"/>
        <color theme="1"/>
        <rFont val="Times New Roman"/>
        <charset val="204"/>
      </rPr>
      <t>Resurse colectate</t>
    </r>
  </si>
  <si>
    <t>182,9</t>
  </si>
  <si>
    <t>180</t>
  </si>
  <si>
    <t> Resurse generale</t>
  </si>
  <si>
    <r>
      <rPr>
        <b/>
        <sz val="12"/>
        <color theme="1"/>
        <rFont val="Times New Roman"/>
        <charset val="204"/>
      </rPr>
      <t>C. Estimarea resurselor colectate de autorităţile/instituţiile bugetare</t>
    </r>
    <r>
      <rPr>
        <sz val="12"/>
        <color theme="1"/>
        <rFont val="Times New Roman"/>
        <charset val="204"/>
      </rPr>
      <t>,</t>
    </r>
    <r>
      <rPr>
        <i/>
        <sz val="12"/>
        <color theme="1"/>
        <rFont val="Times New Roman"/>
        <charset val="204"/>
      </rPr>
      <t xml:space="preserve"> mii lei</t>
    </r>
  </si>
  <si>
    <t>Sursa (S3S4)</t>
  </si>
  <si>
    <t>Originea sursei (S5)</t>
  </si>
  <si>
    <t>Donator (S6)</t>
  </si>
  <si>
    <t>F3</t>
  </si>
  <si>
    <t>P3 (7xx)</t>
  </si>
  <si>
    <r>
      <rPr>
        <sz val="12"/>
        <color theme="1"/>
        <rFont val="Times New Roman"/>
        <charset val="204"/>
      </rPr>
      <t xml:space="preserve">Eco </t>
    </r>
    <r>
      <rPr>
        <sz val="12"/>
        <color rgb="FFFF0000"/>
        <rFont val="Times New Roman"/>
        <charset val="204"/>
      </rPr>
      <t>(k4) (k6)</t>
    </r>
  </si>
  <si>
    <t>TOTAL</t>
  </si>
  <si>
    <t>Resurse atrase ale intitutiuei</t>
  </si>
  <si>
    <t>Invatamint nedefinit dupa nivel</t>
  </si>
  <si>
    <t>0911</t>
  </si>
  <si>
    <t>Incasari de la prestarea serviciilor cu plata</t>
  </si>
  <si>
    <t>Donatii voluntare pentru cheltuieli capitale</t>
  </si>
  <si>
    <t>D. Estimarea cheltuielilor și a indicatorilor de performanță</t>
  </si>
  <si>
    <t>Subgrupa</t>
  </si>
  <si>
    <t xml:space="preserve"> Învățămînt</t>
  </si>
  <si>
    <t xml:space="preserve"> Educație timpurie</t>
  </si>
  <si>
    <r>
      <rPr>
        <b/>
        <sz val="12"/>
        <color theme="1"/>
        <rFont val="Times New Roman"/>
        <charset val="204"/>
      </rPr>
      <t xml:space="preserve">DI. Informaţie generală </t>
    </r>
    <r>
      <rPr>
        <i/>
        <sz val="12"/>
        <color theme="1"/>
        <rFont val="Times New Roman"/>
        <charset val="204"/>
      </rPr>
      <t>(se completează de către autoritatea superioară înainte de a remite formularul pentru completare instituţiilor din subordine)</t>
    </r>
  </si>
  <si>
    <t>Scop </t>
  </si>
  <si>
    <t>Dezoltarea multilaterală a copiilor și pregătirea pentru integrarea în activitatea școlară, dezvoltarea capacității creative prin valorificarea potențialului psihofiziologic și intelectual al acestuia.</t>
  </si>
  <si>
    <r>
      <rPr>
        <sz val="12"/>
        <color theme="1"/>
        <rFont val="Times New Roman"/>
        <charset val="204"/>
      </rPr>
      <t>Obiective  (</t>
    </r>
    <r>
      <rPr>
        <i/>
        <sz val="12"/>
        <color theme="1"/>
        <rFont val="Times New Roman"/>
        <charset val="204"/>
      </rPr>
      <t>pe termen mediu,   cu accent  pe anul pentru care se aprobă programul)</t>
    </r>
  </si>
  <si>
    <t>1.Sporirea incadrarii copiilor in virsta de 1,7-5 ani cu 85% si 5-7 ani 100% catre anul 2026.
2.Asigurarea accesului fiecarui copil 1,7-7 ani la servicii educationale de calitate conform standardelor educationale.</t>
  </si>
  <si>
    <t>Descriere succintă</t>
  </si>
  <si>
    <t>Subprogramul include activitati de asigurare a procesului de instruire ,de intretinere a edificiului prin consolidarea bazei tehnico-materiale ,dezvoltarea serviciilor de educatie incluziva.</t>
  </si>
  <si>
    <t>DII. Indicatorii de performanţă</t>
  </si>
  <si>
    <t>Categoria</t>
  </si>
  <si>
    <t xml:space="preserve">Cod </t>
  </si>
  <si>
    <t xml:space="preserve">Denumirea </t>
  </si>
  <si>
    <t>Unitatea de măsură</t>
  </si>
  <si>
    <t>De rezultat</t>
  </si>
  <si>
    <t>R1</t>
  </si>
  <si>
    <t>Gradul de institutionalizare a copiilor in gradinita</t>
  </si>
  <si>
    <t>%</t>
  </si>
  <si>
    <t>De produs</t>
  </si>
  <si>
    <t>O1</t>
  </si>
  <si>
    <t>Numarul de grupe in gradinita</t>
  </si>
  <si>
    <t>unități</t>
  </si>
  <si>
    <t>O2</t>
  </si>
  <si>
    <t>Numarul copiilor in gradinita.</t>
  </si>
  <si>
    <t>De eficienţă</t>
  </si>
  <si>
    <t>E1</t>
  </si>
  <si>
    <t>Cheltuieli mediu  de intretinere a unui copil pe an in gradinita</t>
  </si>
  <si>
    <t>mii lei</t>
  </si>
  <si>
    <r>
      <rPr>
        <b/>
        <sz val="12"/>
        <color theme="1"/>
        <rFont val="Times New Roman"/>
        <charset val="204"/>
      </rPr>
      <t>DIII. Cheltuieli</t>
    </r>
    <r>
      <rPr>
        <i/>
        <sz val="12"/>
        <color theme="1"/>
        <rFont val="Times New Roman"/>
        <charset val="204"/>
      </rPr>
      <t>, mii lei</t>
    </r>
  </si>
  <si>
    <t xml:space="preserve">P3 </t>
  </si>
  <si>
    <t>Eco</t>
  </si>
  <si>
    <t>(k4) (k6)</t>
  </si>
  <si>
    <t xml:space="preserve">CHELTUIELI, Total </t>
  </si>
  <si>
    <t>Educația timpurie</t>
  </si>
  <si>
    <t>00199</t>
  </si>
  <si>
    <t>Remunerarea muncii angajaţilor conform statelor</t>
  </si>
  <si>
    <t>Remunerarea muncii angajatilor conform statelor</t>
  </si>
  <si>
    <t>Contribuţii de asigurări sociale de stat obligatorii</t>
  </si>
  <si>
    <t>Contributii de asigurari sociale de stat obligatorii</t>
  </si>
  <si>
    <t>Prime de asigurare obligatorie de asistenţă medicală</t>
  </si>
  <si>
    <t>Prime de asigurare obligatorie de asistenta medicală</t>
  </si>
  <si>
    <t>Servicii energetice şi comunale</t>
  </si>
  <si>
    <t>Energie electrica</t>
  </si>
  <si>
    <t>Gaze</t>
  </si>
  <si>
    <t>Apa și canalizarea</t>
  </si>
  <si>
    <t>Alte servicii comunale</t>
  </si>
  <si>
    <t>Servicii informaţionale şi de telecomunicaţii</t>
  </si>
  <si>
    <t>Servicii informationale</t>
  </si>
  <si>
    <t>Servicii de telecomunicatii</t>
  </si>
  <si>
    <t>Servicii de transport</t>
  </si>
  <si>
    <t>Servicii de reparaţii curente</t>
  </si>
  <si>
    <t>Servicii de reparatii curente</t>
  </si>
  <si>
    <t>Formare profesionala</t>
  </si>
  <si>
    <t>Deplasari de serviciu</t>
  </si>
  <si>
    <t>Deplasari de serviciu in teritoriul tarii</t>
  </si>
  <si>
    <t>Deplasari de serviciu peste hotare</t>
  </si>
  <si>
    <t>Alte servicii</t>
  </si>
  <si>
    <t>Servicii postale si curierat</t>
  </si>
  <si>
    <t>Servicii neatribuite altor aliniate</t>
  </si>
  <si>
    <t>Indemnizaţii pentru incapacitatea temporară de muncă achitate din mijloacele financiare ale angajatorului</t>
  </si>
  <si>
    <t>Indemnizaţie pentru incapacitatea temporară de munca</t>
  </si>
  <si>
    <t>Alte prestatii sociale ale angajatilor</t>
  </si>
  <si>
    <t>00448</t>
  </si>
  <si>
    <t>Compensatii</t>
  </si>
  <si>
    <t>00492</t>
  </si>
  <si>
    <t>Majorarea valorii cladirilor</t>
  </si>
  <si>
    <t>Reparatii capitale ale cladirilor</t>
  </si>
  <si>
    <t>Majorarea valorii constructiilor speciale</t>
  </si>
  <si>
    <t>Reparatii capitale ale constructiilor speciale</t>
  </si>
  <si>
    <t>Majorarea valorii masinilor si utilajelor</t>
  </si>
  <si>
    <t>Procurarea masinilor si utilajelor</t>
  </si>
  <si>
    <t>Majorarea valorii uneltelor si sculelor, inventarului de producere şi gospodăresc</t>
  </si>
  <si>
    <t>Procurarea uneltelor şi sculelor, inventarului de producere şi gospodăresc</t>
  </si>
  <si>
    <t>Majorarea valorii altor mijloace fixe</t>
  </si>
  <si>
    <t>Procurarea altor mijloacelor fixe</t>
  </si>
  <si>
    <t>Majorarea valorii medicamentelor si materialelor sanitare</t>
  </si>
  <si>
    <t>Procurarea medicamentelor si materialelor sanitare</t>
  </si>
  <si>
    <t>Majorarea valoriiu materialelor pentru scopuri didactice</t>
  </si>
  <si>
    <t>Procurarea materialelor pentru scopuri didactice</t>
  </si>
  <si>
    <t>Majorarea valorii materialelor de uz gospodăresc şi rechizitelor de birou</t>
  </si>
  <si>
    <t>Procurarea materialelor de uz gospodaresc si rechizitelor de birou</t>
  </si>
  <si>
    <t>Majorarea valorii materialelor de construcţie</t>
  </si>
  <si>
    <t>Procurarea materialelor de constructie</t>
  </si>
  <si>
    <t>Majorarea valorii accesorilor de pat, imbracamintei, incaltamintei</t>
  </si>
  <si>
    <t>Procurtarea accesorilor de pat, imbracamintei, incaltamintei</t>
  </si>
  <si>
    <t>Majorarea valorii altor materiale</t>
  </si>
  <si>
    <t>Procurarea altor materiale</t>
  </si>
  <si>
    <t>Majorarea valorii produselor alimentare</t>
  </si>
  <si>
    <t>Procurarea produselor alimentare</t>
  </si>
  <si>
    <t>Majorarea valorii  accesoriilor de pat, îmbrăcămintei, încălţămintei</t>
  </si>
  <si>
    <t>Procurarea accesoriilor de pat, îmbrăcămintei, încălţămintei</t>
  </si>
  <si>
    <t>corectarea soldurilor de mijloace banesti</t>
  </si>
  <si>
    <t>E. Estimarea investiţiilor capitale pe proiecte, mii lei</t>
  </si>
  <si>
    <t>Costul total al proiectului</t>
  </si>
  <si>
    <t>Anul de lansare a proiectului</t>
  </si>
  <si>
    <t>Soldul costului de deviz la 1.01.a 2020</t>
  </si>
  <si>
    <t>Soldul costului de deviz la 1.01.a 2021</t>
  </si>
  <si>
    <t>P1P2</t>
  </si>
  <si>
    <t>P3</t>
  </si>
  <si>
    <t>Executare scontată</t>
  </si>
  <si>
    <t>10(8-9)</t>
  </si>
  <si>
    <t xml:space="preserve">   Conducător                                                   BERZOI Ion                              </t>
  </si>
  <si>
    <t>(Numele, prenumele)</t>
  </si>
  <si>
    <t>(Semnatura)</t>
  </si>
  <si>
    <t xml:space="preserve">     executor                                                      CATAN Maria</t>
  </si>
  <si>
    <t xml:space="preserve">Data prezentării      </t>
  </si>
  <si>
    <r>
      <rPr>
        <u/>
        <sz val="12"/>
        <color theme="1"/>
        <rFont val="Times New Roman"/>
        <charset val="204"/>
      </rPr>
      <t>Abrevieri</t>
    </r>
    <r>
      <rPr>
        <sz val="12"/>
        <color theme="1"/>
        <rFont val="Times New Roman"/>
        <charset val="204"/>
      </rPr>
      <t>: AB – anul de bază (curent), AB-2 şi AB-1 – anii precedenţi anului de bază, AB+1 – anul viitor pentru care se elaborează bugetul; AB+2 şi AB+3 – anii următori anului pentru care se elaborează bugetul.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</si>
</sst>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b/>
      <sz val="10"/>
      <color theme="1"/>
      <name val="Times New Roman"/>
      <charset val="204"/>
    </font>
    <font>
      <sz val="10"/>
      <color theme="1"/>
      <name val="Times New Roman"/>
      <charset val="204"/>
    </font>
    <font>
      <sz val="9"/>
      <color theme="1"/>
      <name val="Times New Roman"/>
      <charset val="204"/>
    </font>
    <font>
      <sz val="16"/>
      <color theme="1"/>
      <name val="Times New Roman"/>
      <charset val="204"/>
    </font>
    <font>
      <sz val="20"/>
      <color theme="1"/>
      <name val="Times New Roman"/>
      <charset val="204"/>
    </font>
    <font>
      <sz val="8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i/>
      <sz val="12"/>
      <color theme="1"/>
      <name val="Times New Roman"/>
      <charset val="204"/>
    </font>
    <font>
      <b/>
      <i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0"/>
      <color theme="1"/>
      <name val="Arial"/>
      <charset val="204"/>
    </font>
    <font>
      <sz val="12"/>
      <color rgb="FFFF0000"/>
      <name val="Times New Roman"/>
      <charset val="204"/>
    </font>
    <font>
      <b/>
      <sz val="12"/>
      <color rgb="FFFF0000"/>
      <name val="Times New Roman"/>
      <charset val="204"/>
    </font>
    <font>
      <sz val="12"/>
      <name val="Times New Roman"/>
      <charset val="204"/>
    </font>
    <font>
      <u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B3BECD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rgb="FF002850"/>
      </top>
      <bottom style="medium">
        <color rgb="FF00285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2850"/>
      </right>
      <top/>
      <bottom style="medium">
        <color rgb="FF00285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2850"/>
      </right>
      <top style="medium">
        <color rgb="FF002850"/>
      </top>
      <bottom style="medium">
        <color rgb="FF002850"/>
      </bottom>
      <diagonal/>
    </border>
    <border>
      <left/>
      <right style="medium">
        <color rgb="FF002850"/>
      </right>
      <top style="medium">
        <color rgb="FF002850"/>
      </top>
      <bottom/>
      <diagonal/>
    </border>
    <border>
      <left style="medium">
        <color rgb="FF002850"/>
      </left>
      <right style="medium">
        <color rgb="FF002850"/>
      </right>
      <top style="medium">
        <color rgb="FF002850"/>
      </top>
      <bottom/>
      <diagonal/>
    </border>
    <border>
      <left style="medium">
        <color rgb="FF002850"/>
      </left>
      <right style="medium">
        <color rgb="FF002850"/>
      </right>
      <top/>
      <bottom style="medium">
        <color rgb="FF002850"/>
      </bottom>
      <diagonal/>
    </border>
    <border>
      <left/>
      <right/>
      <top/>
      <bottom style="medium">
        <color rgb="FF002850"/>
      </bottom>
      <diagonal/>
    </border>
    <border>
      <left style="medium">
        <color rgb="FF002850"/>
      </left>
      <right/>
      <top/>
      <bottom style="medium">
        <color rgb="FF002850"/>
      </bottom>
      <diagonal/>
    </border>
    <border>
      <left style="medium">
        <color auto="1"/>
      </left>
      <right/>
      <top/>
      <bottom style="medium">
        <color rgb="FF002850"/>
      </bottom>
      <diagonal/>
    </border>
    <border>
      <left/>
      <right style="medium">
        <color rgb="FF00285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285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rgb="FF002850"/>
      </bottom>
      <diagonal/>
    </border>
    <border>
      <left/>
      <right style="medium">
        <color auto="1"/>
      </right>
      <top style="medium">
        <color rgb="FF002850"/>
      </top>
      <bottom style="medium">
        <color rgb="FF002850"/>
      </bottom>
      <diagonal/>
    </border>
    <border>
      <left style="medium">
        <color rgb="FF002850"/>
      </left>
      <right style="medium">
        <color rgb="FF002850"/>
      </right>
      <top style="medium">
        <color rgb="FF00285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rgb="FF002850"/>
      </left>
      <right style="medium">
        <color rgb="FF002850"/>
      </right>
      <top/>
      <bottom/>
      <diagonal/>
    </border>
    <border>
      <left style="medium">
        <color rgb="FF002850"/>
      </left>
      <right style="medium">
        <color auto="1"/>
      </right>
      <top/>
      <bottom/>
      <diagonal/>
    </border>
    <border>
      <left style="medium">
        <color rgb="FF002850"/>
      </left>
      <right style="medium">
        <color auto="1"/>
      </right>
      <top/>
      <bottom style="medium">
        <color rgb="FF002850"/>
      </bottom>
      <diagonal/>
    </border>
    <border>
      <left style="medium">
        <color auto="1"/>
      </left>
      <right/>
      <top style="medium">
        <color auto="1"/>
      </top>
      <bottom style="medium">
        <color rgb="FF002850"/>
      </bottom>
      <diagonal/>
    </border>
    <border>
      <left/>
      <right style="medium">
        <color rgb="FF00285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2850"/>
      </bottom>
      <diagonal/>
    </border>
    <border>
      <left/>
      <right style="medium">
        <color rgb="FF002850"/>
      </right>
      <top style="medium">
        <color auto="1"/>
      </top>
      <bottom style="medium">
        <color rgb="FF00285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rgb="FF002850"/>
      </right>
      <top style="medium">
        <color auto="1"/>
      </top>
      <bottom/>
      <diagonal/>
    </border>
    <border>
      <left/>
      <right style="medium">
        <color rgb="FF002850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5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7" applyNumberFormat="0" applyFill="0" applyAlignment="0" applyProtection="0">
      <alignment vertical="center"/>
    </xf>
    <xf numFmtId="0" fontId="26" fillId="0" borderId="57" applyNumberFormat="0" applyFill="0" applyAlignment="0" applyProtection="0">
      <alignment vertical="center"/>
    </xf>
    <xf numFmtId="0" fontId="27" fillId="0" borderId="5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59" applyNumberFormat="0" applyAlignment="0" applyProtection="0">
      <alignment vertical="center"/>
    </xf>
    <xf numFmtId="0" fontId="29" fillId="9" borderId="60" applyNumberFormat="0" applyAlignment="0" applyProtection="0">
      <alignment vertical="center"/>
    </xf>
    <xf numFmtId="0" fontId="30" fillId="9" borderId="59" applyNumberFormat="0" applyAlignment="0" applyProtection="0">
      <alignment vertical="center"/>
    </xf>
    <xf numFmtId="0" fontId="31" fillId="10" borderId="61" applyNumberFormat="0" applyAlignment="0" applyProtection="0">
      <alignment vertical="center"/>
    </xf>
    <xf numFmtId="0" fontId="32" fillId="0" borderId="62" applyNumberFormat="0" applyFill="0" applyAlignment="0" applyProtection="0">
      <alignment vertical="center"/>
    </xf>
    <xf numFmtId="0" fontId="33" fillId="0" borderId="63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</cellStyleXfs>
  <cellXfs count="3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9" fillId="0" borderId="15" xfId="0" applyFont="1" applyBorder="1" applyAlignment="1">
      <alignment horizontal="center" wrapText="1"/>
    </xf>
    <xf numFmtId="0" fontId="10" fillId="0" borderId="0" xfId="0" applyFont="1"/>
    <xf numFmtId="0" fontId="9" fillId="2" borderId="7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left" vertical="top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wrapText="1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49" fontId="9" fillId="0" borderId="19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wrapText="1"/>
    </xf>
    <xf numFmtId="0" fontId="9" fillId="0" borderId="11" xfId="0" applyFont="1" applyFill="1" applyBorder="1" applyAlignment="1">
      <alignment vertical="top"/>
    </xf>
    <xf numFmtId="0" fontId="9" fillId="0" borderId="12" xfId="0" applyFont="1" applyFill="1" applyBorder="1" applyAlignment="1">
      <alignment vertical="top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19" xfId="0" applyFont="1" applyBorder="1" applyAlignment="1">
      <alignment horizontal="center" vertical="center" textRotation="90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49" fontId="9" fillId="3" borderId="19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0" fontId="9" fillId="2" borderId="7" xfId="0" applyFont="1" applyFill="1" applyBorder="1" applyAlignment="1">
      <alignment vertical="top"/>
    </xf>
    <xf numFmtId="0" fontId="9" fillId="2" borderId="8" xfId="0" applyFont="1" applyFill="1" applyBorder="1" applyAlignment="1">
      <alignment vertical="top"/>
    </xf>
    <xf numFmtId="0" fontId="10" fillId="0" borderId="27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9" fillId="3" borderId="19" xfId="0" applyFont="1" applyFill="1" applyBorder="1" applyAlignment="1">
      <alignment vertical="top" wrapText="1"/>
    </xf>
    <xf numFmtId="0" fontId="9" fillId="3" borderId="19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top" wrapText="1"/>
    </xf>
    <xf numFmtId="0" fontId="9" fillId="0" borderId="20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top" wrapText="1"/>
    </xf>
    <xf numFmtId="0" fontId="9" fillId="0" borderId="29" xfId="0" applyFont="1" applyFill="1" applyBorder="1" applyAlignment="1">
      <alignment horizontal="center" vertical="center"/>
    </xf>
    <xf numFmtId="49" fontId="9" fillId="0" borderId="29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49" fontId="9" fillId="0" borderId="28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top" wrapText="1"/>
    </xf>
    <xf numFmtId="0" fontId="12" fillId="0" borderId="20" xfId="0" applyFont="1" applyFill="1" applyBorder="1" applyAlignment="1">
      <alignment horizontal="center" vertical="top" wrapText="1"/>
    </xf>
    <xf numFmtId="0" fontId="11" fillId="0" borderId="30" xfId="0" applyFont="1" applyFill="1" applyBorder="1" applyAlignment="1">
      <alignment horizontal="center" vertical="center"/>
    </xf>
    <xf numFmtId="49" fontId="11" fillId="0" borderId="3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49" fontId="13" fillId="0" borderId="29" xfId="0" applyNumberFormat="1" applyFont="1" applyBorder="1" applyAlignment="1">
      <alignment horizontal="center"/>
    </xf>
    <xf numFmtId="49" fontId="9" fillId="0" borderId="31" xfId="0" applyNumberFormat="1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49" fontId="9" fillId="0" borderId="29" xfId="0" applyNumberFormat="1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49" fontId="9" fillId="0" borderId="33" xfId="0" applyNumberFormat="1" applyFont="1" applyBorder="1" applyAlignment="1">
      <alignment horizontal="center" wrapText="1"/>
    </xf>
    <xf numFmtId="0" fontId="9" fillId="2" borderId="20" xfId="0" applyFont="1" applyFill="1" applyBorder="1" applyAlignment="1">
      <alignment horizontal="left" vertical="top"/>
    </xf>
    <xf numFmtId="0" fontId="9" fillId="0" borderId="21" xfId="0" applyFont="1" applyFill="1" applyBorder="1" applyAlignment="1">
      <alignment horizontal="center" wrapText="1"/>
    </xf>
    <xf numFmtId="0" fontId="9" fillId="0" borderId="17" xfId="0" applyFont="1" applyFill="1" applyBorder="1" applyAlignment="1">
      <alignment horizontal="center" wrapText="1"/>
    </xf>
    <xf numFmtId="0" fontId="9" fillId="0" borderId="29" xfId="0" applyFont="1" applyFill="1" applyBorder="1" applyAlignment="1">
      <alignment horizontal="center" wrapText="1"/>
    </xf>
    <xf numFmtId="0" fontId="10" fillId="0" borderId="28" xfId="0" applyFont="1" applyFill="1" applyBorder="1" applyAlignment="1">
      <alignment horizontal="center" wrapText="1"/>
    </xf>
    <xf numFmtId="0" fontId="10" fillId="0" borderId="19" xfId="0" applyFont="1" applyFill="1" applyBorder="1" applyAlignment="1">
      <alignment horizontal="center" wrapText="1"/>
    </xf>
    <xf numFmtId="0" fontId="10" fillId="3" borderId="25" xfId="0" applyFont="1" applyFill="1" applyBorder="1" applyAlignment="1">
      <alignment vertical="center" wrapText="1"/>
    </xf>
    <xf numFmtId="180" fontId="9" fillId="3" borderId="29" xfId="0" applyNumberFormat="1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2" fontId="9" fillId="3" borderId="29" xfId="0" applyNumberFormat="1" applyFont="1" applyFill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180" fontId="9" fillId="0" borderId="29" xfId="0" applyNumberFormat="1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2" fontId="9" fillId="0" borderId="29" xfId="0" applyNumberFormat="1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180" fontId="9" fillId="0" borderId="29" xfId="0" applyNumberFormat="1" applyFont="1" applyFill="1" applyBorder="1" applyAlignment="1">
      <alignment horizontal="center" vertical="center"/>
    </xf>
    <xf numFmtId="2" fontId="9" fillId="0" borderId="29" xfId="0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21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9" fillId="3" borderId="19" xfId="0" applyFont="1" applyFill="1" applyBorder="1" applyAlignment="1">
      <alignment horizontal="center" vertical="center"/>
    </xf>
    <xf numFmtId="180" fontId="9" fillId="3" borderId="19" xfId="0" applyNumberFormat="1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/>
    </xf>
    <xf numFmtId="180" fontId="9" fillId="4" borderId="19" xfId="0" applyNumberFormat="1" applyFont="1" applyFill="1" applyBorder="1" applyAlignment="1">
      <alignment horizontal="center" vertical="center" wrapText="1"/>
    </xf>
    <xf numFmtId="180" fontId="9" fillId="0" borderId="19" xfId="0" applyNumberFormat="1" applyFont="1" applyBorder="1" applyAlignment="1">
      <alignment horizontal="center" vertical="center" wrapText="1"/>
    </xf>
    <xf numFmtId="180" fontId="9" fillId="0" borderId="19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80" fontId="9" fillId="0" borderId="23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180" fontId="9" fillId="0" borderId="24" xfId="0" applyNumberFormat="1" applyFont="1" applyBorder="1" applyAlignment="1">
      <alignment horizontal="center" vertical="center" wrapText="1"/>
    </xf>
    <xf numFmtId="180" fontId="9" fillId="0" borderId="24" xfId="0" applyNumberFormat="1" applyFont="1" applyBorder="1" applyAlignment="1">
      <alignment horizontal="center" vertical="center"/>
    </xf>
    <xf numFmtId="0" fontId="9" fillId="0" borderId="18" xfId="0" applyFont="1" applyFill="1" applyBorder="1" applyAlignment="1">
      <alignment vertical="top"/>
    </xf>
    <xf numFmtId="0" fontId="0" fillId="0" borderId="0" xfId="0" applyFill="1" applyBorder="1"/>
    <xf numFmtId="0" fontId="10" fillId="0" borderId="34" xfId="0" applyFont="1" applyBorder="1" applyAlignment="1">
      <alignment horizontal="center" wrapText="1"/>
    </xf>
    <xf numFmtId="0" fontId="10" fillId="0" borderId="35" xfId="0" applyFont="1" applyBorder="1" applyAlignment="1">
      <alignment horizontal="center" vertical="center" wrapText="1"/>
    </xf>
    <xf numFmtId="180" fontId="11" fillId="3" borderId="28" xfId="0" applyNumberFormat="1" applyFont="1" applyFill="1" applyBorder="1" applyAlignment="1">
      <alignment horizontal="center" vertical="center" wrapText="1"/>
    </xf>
    <xf numFmtId="180" fontId="11" fillId="3" borderId="36" xfId="0" applyNumberFormat="1" applyFont="1" applyFill="1" applyBorder="1" applyAlignment="1">
      <alignment horizontal="center" vertical="center" wrapText="1"/>
    </xf>
    <xf numFmtId="180" fontId="11" fillId="0" borderId="29" xfId="0" applyNumberFormat="1" applyFont="1" applyFill="1" applyBorder="1" applyAlignment="1">
      <alignment horizontal="center" vertical="center" wrapText="1"/>
    </xf>
    <xf numFmtId="180" fontId="11" fillId="0" borderId="0" xfId="0" applyNumberFormat="1" applyFont="1" applyFill="1" applyBorder="1" applyAlignment="1">
      <alignment horizontal="center" vertical="center" wrapText="1"/>
    </xf>
    <xf numFmtId="180" fontId="11" fillId="0" borderId="8" xfId="0" applyNumberFormat="1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/>
    </xf>
    <xf numFmtId="180" fontId="11" fillId="0" borderId="37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0" fillId="0" borderId="3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 wrapText="1"/>
    </xf>
    <xf numFmtId="0" fontId="10" fillId="0" borderId="39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9" fillId="5" borderId="7" xfId="0" applyFont="1" applyFill="1" applyBorder="1" applyAlignment="1">
      <alignment horizontal="left" vertical="top"/>
    </xf>
    <xf numFmtId="0" fontId="9" fillId="5" borderId="8" xfId="0" applyFont="1" applyFill="1" applyBorder="1" applyAlignment="1">
      <alignment horizontal="left" vertical="top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textRotation="90" wrapText="1"/>
    </xf>
    <xf numFmtId="0" fontId="10" fillId="0" borderId="41" xfId="0" applyFont="1" applyBorder="1" applyAlignment="1">
      <alignment horizontal="center" vertical="center" textRotation="90" wrapText="1"/>
    </xf>
    <xf numFmtId="0" fontId="10" fillId="0" borderId="29" xfId="0" applyFont="1" applyBorder="1" applyAlignment="1">
      <alignment horizontal="center" vertical="center" textRotation="90" wrapText="1"/>
    </xf>
    <xf numFmtId="0" fontId="10" fillId="0" borderId="44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0" fontId="10" fillId="0" borderId="45" xfId="0" applyFont="1" applyBorder="1" applyAlignment="1">
      <alignment horizontal="center" vertical="top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center" vertical="top" wrapText="1"/>
    </xf>
    <xf numFmtId="49" fontId="9" fillId="0" borderId="20" xfId="0" applyNumberFormat="1" applyFont="1" applyBorder="1" applyAlignment="1">
      <alignment horizontal="center" vertical="top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20" xfId="0" applyFont="1" applyBorder="1" applyAlignment="1">
      <alignment wrapText="1"/>
    </xf>
    <xf numFmtId="0" fontId="10" fillId="0" borderId="7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20" xfId="0" applyFont="1" applyBorder="1" applyAlignment="1">
      <alignment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46" xfId="0" applyFont="1" applyBorder="1" applyAlignment="1">
      <alignment horizontal="left" vertical="top" wrapText="1"/>
    </xf>
    <xf numFmtId="49" fontId="10" fillId="0" borderId="16" xfId="0" applyNumberFormat="1" applyFont="1" applyBorder="1" applyAlignment="1">
      <alignment horizontal="center" vertical="top" wrapText="1"/>
    </xf>
    <xf numFmtId="0" fontId="10" fillId="0" borderId="47" xfId="0" applyFont="1" applyBorder="1" applyAlignment="1">
      <alignment horizontal="left" vertical="top" wrapText="1"/>
    </xf>
    <xf numFmtId="49" fontId="10" fillId="0" borderId="20" xfId="0" applyNumberFormat="1" applyFont="1" applyBorder="1" applyAlignment="1">
      <alignment horizontal="center" vertical="top" wrapText="1"/>
    </xf>
    <xf numFmtId="0" fontId="10" fillId="0" borderId="33" xfId="0" applyFont="1" applyBorder="1" applyAlignment="1">
      <alignment horizontal="left" vertical="top" wrapText="1"/>
    </xf>
    <xf numFmtId="49" fontId="10" fillId="0" borderId="18" xfId="0" applyNumberFormat="1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9" fillId="5" borderId="20" xfId="0" applyFont="1" applyFill="1" applyBorder="1" applyAlignment="1">
      <alignment horizontal="left" vertical="top"/>
    </xf>
    <xf numFmtId="0" fontId="10" fillId="0" borderId="2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wrapText="1"/>
    </xf>
    <xf numFmtId="0" fontId="9" fillId="0" borderId="19" xfId="0" applyFont="1" applyFill="1" applyBorder="1" applyAlignment="1">
      <alignment horizont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0" fillId="0" borderId="37" xfId="0" applyFont="1" applyFill="1" applyBorder="1" applyAlignment="1">
      <alignment horizontal="center" vertical="center" wrapText="1"/>
    </xf>
    <xf numFmtId="180" fontId="10" fillId="0" borderId="19" xfId="0" applyNumberFormat="1" applyFont="1" applyFill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6" borderId="19" xfId="0" applyFont="1" applyFill="1" applyBorder="1" applyAlignment="1">
      <alignment horizont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10" fillId="0" borderId="23" xfId="0" applyFont="1" applyFill="1" applyBorder="1" applyAlignment="1">
      <alignment horizontal="center" vertical="top" wrapText="1"/>
    </xf>
    <xf numFmtId="0" fontId="10" fillId="6" borderId="23" xfId="0" applyFont="1" applyFill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24" xfId="0" applyFont="1" applyFill="1" applyBorder="1" applyAlignment="1">
      <alignment horizontal="center" vertical="top" wrapText="1"/>
    </xf>
    <xf numFmtId="0" fontId="10" fillId="6" borderId="24" xfId="0" applyFont="1" applyFill="1" applyBorder="1" applyAlignment="1">
      <alignment horizontal="center" vertical="top" wrapText="1"/>
    </xf>
    <xf numFmtId="0" fontId="16" fillId="3" borderId="28" xfId="0" applyFont="1" applyFill="1" applyBorder="1" applyAlignment="1">
      <alignment horizontal="center" vertical="top" wrapText="1"/>
    </xf>
    <xf numFmtId="180" fontId="9" fillId="3" borderId="28" xfId="0" applyNumberFormat="1" applyFont="1" applyFill="1" applyBorder="1" applyAlignment="1">
      <alignment horizontal="center" vertical="top" wrapText="1"/>
    </xf>
    <xf numFmtId="2" fontId="9" fillId="3" borderId="28" xfId="0" applyNumberFormat="1" applyFont="1" applyFill="1" applyBorder="1" applyAlignment="1">
      <alignment horizontal="center" vertical="top" wrapText="1"/>
    </xf>
    <xf numFmtId="0" fontId="16" fillId="0" borderId="29" xfId="0" applyFont="1" applyBorder="1" applyAlignment="1">
      <alignment horizontal="center" vertical="top" wrapText="1"/>
    </xf>
    <xf numFmtId="180" fontId="9" fillId="0" borderId="30" xfId="0" applyNumberFormat="1" applyFont="1" applyBorder="1" applyAlignment="1">
      <alignment horizontal="center" vertical="top" wrapText="1"/>
    </xf>
    <xf numFmtId="2" fontId="9" fillId="0" borderId="30" xfId="0" applyNumberFormat="1" applyFont="1" applyBorder="1" applyAlignment="1">
      <alignment horizontal="center" vertical="top" wrapText="1"/>
    </xf>
    <xf numFmtId="0" fontId="17" fillId="3" borderId="29" xfId="0" applyFont="1" applyFill="1" applyBorder="1" applyAlignment="1">
      <alignment horizontal="center" vertical="center" wrapText="1"/>
    </xf>
    <xf numFmtId="180" fontId="10" fillId="3" borderId="19" xfId="0" applyNumberFormat="1" applyFont="1" applyFill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center" wrapText="1"/>
    </xf>
    <xf numFmtId="180" fontId="9" fillId="0" borderId="19" xfId="0" applyNumberFormat="1" applyFont="1" applyBorder="1" applyAlignment="1">
      <alignment horizontal="center" vertical="top" wrapText="1"/>
    </xf>
    <xf numFmtId="180" fontId="10" fillId="0" borderId="19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2" fontId="10" fillId="3" borderId="19" xfId="0" applyNumberFormat="1" applyFont="1" applyFill="1" applyBorder="1" applyAlignment="1">
      <alignment horizontal="center" vertical="top" wrapText="1"/>
    </xf>
    <xf numFmtId="180" fontId="10" fillId="0" borderId="19" xfId="0" applyNumberFormat="1" applyFont="1" applyBorder="1" applyAlignment="1">
      <alignment horizontal="center" vertical="top" wrapText="1"/>
    </xf>
    <xf numFmtId="0" fontId="10" fillId="7" borderId="19" xfId="0" applyFont="1" applyFill="1" applyBorder="1" applyAlignment="1">
      <alignment horizontal="center" vertical="center" wrapText="1"/>
    </xf>
    <xf numFmtId="180" fontId="10" fillId="7" borderId="19" xfId="0" applyNumberFormat="1" applyFont="1" applyFill="1" applyBorder="1" applyAlignment="1">
      <alignment horizontal="center" vertical="top" wrapText="1"/>
    </xf>
    <xf numFmtId="180" fontId="10" fillId="3" borderId="19" xfId="0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180" fontId="9" fillId="3" borderId="29" xfId="0" applyNumberFormat="1" applyFont="1" applyFill="1" applyBorder="1" applyAlignment="1">
      <alignment horizontal="center" vertical="top" wrapText="1"/>
    </xf>
    <xf numFmtId="180" fontId="9" fillId="3" borderId="19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0" fillId="0" borderId="8" xfId="0" applyBorder="1"/>
    <xf numFmtId="0" fontId="0" fillId="0" borderId="20" xfId="0" applyBorder="1"/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49" fontId="10" fillId="0" borderId="16" xfId="0" applyNumberFormat="1" applyFont="1" applyBorder="1" applyAlignment="1">
      <alignment horizontal="center" vertical="center" wrapText="1"/>
    </xf>
    <xf numFmtId="0" fontId="10" fillId="0" borderId="50" xfId="0" applyFont="1" applyBorder="1" applyAlignment="1">
      <alignment horizontal="left" vertical="top" wrapText="1"/>
    </xf>
    <xf numFmtId="0" fontId="10" fillId="0" borderId="51" xfId="0" applyFont="1" applyBorder="1" applyAlignment="1">
      <alignment horizontal="left" vertical="top" wrapText="1"/>
    </xf>
    <xf numFmtId="49" fontId="10" fillId="0" borderId="29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vertical="top" wrapText="1"/>
    </xf>
    <xf numFmtId="49" fontId="10" fillId="0" borderId="0" xfId="0" applyNumberFormat="1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textRotation="90" wrapText="1"/>
    </xf>
    <xf numFmtId="0" fontId="10" fillId="0" borderId="20" xfId="0" applyFont="1" applyBorder="1" applyAlignment="1">
      <alignment horizontal="center" vertical="center" textRotation="90" wrapText="1"/>
    </xf>
    <xf numFmtId="0" fontId="10" fillId="0" borderId="37" xfId="0" applyFont="1" applyBorder="1" applyAlignment="1">
      <alignment horizontal="center" textRotation="90" wrapText="1"/>
    </xf>
    <xf numFmtId="0" fontId="10" fillId="0" borderId="18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0" fontId="10" fillId="0" borderId="0" xfId="0" applyFont="1" applyBorder="1"/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53" xfId="0" applyFont="1" applyBorder="1" applyAlignment="1">
      <alignment horizontal="center"/>
    </xf>
    <xf numFmtId="180" fontId="10" fillId="0" borderId="28" xfId="0" applyNumberFormat="1" applyFont="1" applyBorder="1" applyAlignment="1">
      <alignment horizontal="center" vertical="top" wrapText="1"/>
    </xf>
    <xf numFmtId="180" fontId="10" fillId="0" borderId="28" xfId="0" applyNumberFormat="1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180" fontId="10" fillId="3" borderId="55" xfId="0" applyNumberFormat="1" applyFont="1" applyFill="1" applyBorder="1" applyAlignment="1">
      <alignment horizontal="center" vertical="top" wrapText="1"/>
    </xf>
    <xf numFmtId="0" fontId="10" fillId="0" borderId="54" xfId="0" applyFont="1" applyBorder="1" applyAlignment="1">
      <alignment horizontal="center" vertical="center" wrapText="1"/>
    </xf>
    <xf numFmtId="180" fontId="10" fillId="0" borderId="55" xfId="0" applyNumberFormat="1" applyFont="1" applyBorder="1" applyAlignment="1">
      <alignment horizontal="center" vertical="top" wrapText="1"/>
    </xf>
    <xf numFmtId="180" fontId="10" fillId="0" borderId="55" xfId="0" applyNumberFormat="1" applyFont="1" applyFill="1" applyBorder="1" applyAlignment="1">
      <alignment horizontal="center" vertical="center" wrapText="1"/>
    </xf>
    <xf numFmtId="180" fontId="10" fillId="0" borderId="4" xfId="0" applyNumberFormat="1" applyFont="1" applyBorder="1" applyAlignment="1">
      <alignment horizontal="center" vertical="center" wrapText="1"/>
    </xf>
    <xf numFmtId="180" fontId="10" fillId="0" borderId="29" xfId="0" applyNumberFormat="1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180" fontId="10" fillId="3" borderId="29" xfId="0" applyNumberFormat="1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180" fontId="10" fillId="0" borderId="29" xfId="0" applyNumberFormat="1" applyFont="1" applyBorder="1" applyAlignment="1">
      <alignment horizontal="center" vertical="top" wrapText="1"/>
    </xf>
    <xf numFmtId="180" fontId="10" fillId="0" borderId="29" xfId="0" applyNumberFormat="1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180" fontId="10" fillId="0" borderId="52" xfId="0" applyNumberFormat="1" applyFont="1" applyFill="1" applyBorder="1" applyAlignment="1">
      <alignment horizontal="center" vertical="center" wrapText="1"/>
    </xf>
    <xf numFmtId="180" fontId="10" fillId="0" borderId="20" xfId="0" applyNumberFormat="1" applyFont="1" applyBorder="1" applyAlignment="1">
      <alignment horizontal="center" vertical="center" wrapText="1"/>
    </xf>
    <xf numFmtId="180" fontId="10" fillId="0" borderId="11" xfId="0" applyNumberFormat="1" applyFont="1" applyBorder="1" applyAlignment="1">
      <alignment horizontal="center" vertical="top" wrapText="1"/>
    </xf>
    <xf numFmtId="180" fontId="10" fillId="0" borderId="0" xfId="0" applyNumberFormat="1" applyFont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180" fontId="10" fillId="3" borderId="11" xfId="0" applyNumberFormat="1" applyFont="1" applyFill="1" applyBorder="1" applyAlignment="1">
      <alignment horizontal="center" vertical="top" wrapText="1"/>
    </xf>
    <xf numFmtId="180" fontId="10" fillId="3" borderId="0" xfId="0" applyNumberFormat="1" applyFont="1" applyFill="1" applyBorder="1" applyAlignment="1">
      <alignment horizontal="center" vertical="top" wrapText="1"/>
    </xf>
    <xf numFmtId="180" fontId="10" fillId="3" borderId="29" xfId="0" applyNumberFormat="1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top" wrapText="1"/>
    </xf>
    <xf numFmtId="0" fontId="10" fillId="0" borderId="0" xfId="0" applyFont="1" applyFill="1" applyBorder="1"/>
    <xf numFmtId="0" fontId="10" fillId="0" borderId="37" xfId="0" applyFont="1" applyBorder="1" applyAlignment="1">
      <alignment horizontal="center" wrapText="1"/>
    </xf>
    <xf numFmtId="0" fontId="10" fillId="0" borderId="53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Q194"/>
  <sheetViews>
    <sheetView tabSelected="1" topLeftCell="A85" workbookViewId="0">
      <selection activeCell="M93" sqref="M93"/>
    </sheetView>
  </sheetViews>
  <sheetFormatPr defaultColWidth="9" defaultRowHeight="15"/>
  <cols>
    <col min="6" max="6" width="9.28571428571429" customWidth="1"/>
    <col min="7" max="7" width="12" customWidth="1"/>
    <col min="9" max="9" width="9.28571428571429" customWidth="1"/>
    <col min="10" max="10" width="13.2857142857143" customWidth="1"/>
    <col min="11" max="11" width="9.28571428571429" customWidth="1"/>
    <col min="12" max="12" width="9.42857142857143" customWidth="1"/>
    <col min="13" max="13" width="13.5714285714286" customWidth="1"/>
    <col min="14" max="15" width="9.42857142857143" customWidth="1"/>
  </cols>
  <sheetData>
    <row r="2" spans="2:1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8"/>
      <c r="N2" s="136" t="s">
        <v>1</v>
      </c>
      <c r="O2" s="136"/>
    </row>
    <row r="3" customHeight="1" spans="2:15">
      <c r="B3" s="3"/>
      <c r="C3" s="3"/>
      <c r="D3" s="4"/>
      <c r="E3" s="2"/>
      <c r="F3" s="4"/>
      <c r="G3" s="4"/>
      <c r="H3" s="4"/>
      <c r="I3" s="2"/>
      <c r="J3" s="2"/>
      <c r="K3" s="2"/>
      <c r="L3" s="2"/>
      <c r="M3" s="8"/>
      <c r="N3" s="136"/>
      <c r="O3" s="136"/>
    </row>
    <row r="4" spans="2:15">
      <c r="B4" s="4" t="s">
        <v>2</v>
      </c>
      <c r="C4" s="4"/>
      <c r="D4" s="4"/>
      <c r="E4" s="2"/>
      <c r="F4" s="4"/>
      <c r="G4" s="4"/>
      <c r="H4" s="4"/>
      <c r="I4" s="2"/>
      <c r="J4" s="2"/>
      <c r="K4" s="2"/>
      <c r="L4" s="2"/>
      <c r="M4" s="8"/>
      <c r="N4" s="136"/>
      <c r="O4" s="136"/>
    </row>
    <row r="5" spans="2:15">
      <c r="B5" s="5" t="s">
        <v>3</v>
      </c>
      <c r="C5" s="5"/>
      <c r="D5" s="5"/>
      <c r="E5" s="6"/>
      <c r="F5" s="6"/>
      <c r="G5" s="6" t="s">
        <v>4</v>
      </c>
      <c r="H5" s="6"/>
      <c r="I5" s="137"/>
      <c r="J5" s="2"/>
      <c r="K5" s="2"/>
      <c r="L5" s="2"/>
      <c r="M5" s="8"/>
      <c r="N5" s="136"/>
      <c r="O5" s="136"/>
    </row>
    <row r="6" spans="2:15">
      <c r="B6" s="7" t="s">
        <v>5</v>
      </c>
      <c r="C6" s="7"/>
      <c r="D6" s="7"/>
      <c r="E6" s="7"/>
      <c r="F6" s="7"/>
      <c r="G6" s="8"/>
      <c r="H6" s="8"/>
      <c r="I6" s="8"/>
      <c r="J6" s="8"/>
      <c r="K6" s="12"/>
      <c r="L6" s="12"/>
      <c r="M6" s="2"/>
      <c r="N6" s="136"/>
      <c r="O6" s="136"/>
    </row>
    <row r="7" ht="15.75" customHeight="1" spans="2:15">
      <c r="B7" s="9" t="s">
        <v>6</v>
      </c>
      <c r="C7" s="9"/>
      <c r="D7" s="9" t="s">
        <v>7</v>
      </c>
      <c r="E7" s="2"/>
      <c r="F7" s="2"/>
      <c r="G7" s="2"/>
      <c r="H7" s="2"/>
      <c r="I7" s="2"/>
      <c r="J7" s="2"/>
      <c r="K7" s="138"/>
      <c r="L7" s="138"/>
      <c r="M7" s="2"/>
      <c r="N7" s="2"/>
      <c r="O7" s="2"/>
    </row>
    <row r="8" ht="15.75" spans="2:15">
      <c r="B8" s="9" t="s">
        <v>6</v>
      </c>
      <c r="C8" s="9"/>
      <c r="D8" s="9" t="s">
        <v>7</v>
      </c>
      <c r="E8" s="2"/>
      <c r="F8" s="2"/>
      <c r="G8" s="2"/>
      <c r="H8" s="2"/>
      <c r="I8" s="2"/>
      <c r="J8" s="2"/>
      <c r="K8" s="138"/>
      <c r="L8" s="138"/>
      <c r="M8" s="2"/>
      <c r="N8" s="2"/>
      <c r="O8" s="2"/>
    </row>
    <row r="9" ht="60.75" spans="2:15">
      <c r="B9" s="10" t="s">
        <v>8</v>
      </c>
      <c r="C9" s="11" t="s">
        <v>9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2"/>
    </row>
    <row r="10" ht="20.25" spans="2:15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2"/>
    </row>
    <row r="11" ht="16.5" spans="2:15">
      <c r="B11" s="12"/>
      <c r="C11" s="12"/>
      <c r="D11" s="13"/>
      <c r="E11" s="2"/>
      <c r="F11" s="2"/>
      <c r="G11" s="2"/>
      <c r="H11" s="2"/>
      <c r="I11" s="2"/>
      <c r="J11" s="139"/>
      <c r="K11" s="2"/>
      <c r="M11" s="2"/>
      <c r="N11" s="2"/>
      <c r="O11" s="140" t="s">
        <v>10</v>
      </c>
    </row>
    <row r="12" ht="16.5" spans="2:15">
      <c r="B12" s="14" t="s">
        <v>11</v>
      </c>
      <c r="C12" s="15"/>
      <c r="D12" s="16" t="s">
        <v>12</v>
      </c>
      <c r="E12" s="17"/>
      <c r="F12" s="17"/>
      <c r="G12" s="17"/>
      <c r="H12" s="17"/>
      <c r="I12" s="17"/>
      <c r="J12" s="17"/>
      <c r="K12" s="17"/>
      <c r="L12" s="17"/>
      <c r="M12" s="17"/>
      <c r="N12" s="141"/>
      <c r="O12" s="141">
        <v>21</v>
      </c>
    </row>
    <row r="13" ht="16.5" spans="2:15">
      <c r="B13" s="18" t="s">
        <v>13</v>
      </c>
      <c r="C13" s="19"/>
      <c r="D13" s="20" t="s">
        <v>14</v>
      </c>
      <c r="E13" s="21"/>
      <c r="F13" s="21"/>
      <c r="G13" s="21"/>
      <c r="H13" s="21"/>
      <c r="I13" s="21"/>
      <c r="J13" s="21"/>
      <c r="K13" s="21"/>
      <c r="L13" s="21"/>
      <c r="M13" s="21"/>
      <c r="N13" s="86"/>
      <c r="O13" s="142" t="s">
        <v>15</v>
      </c>
    </row>
    <row r="14" ht="16.5" spans="2:15">
      <c r="B14" s="22" t="s">
        <v>16</v>
      </c>
      <c r="C14" s="23"/>
      <c r="D14" s="20" t="s">
        <v>17</v>
      </c>
      <c r="E14" s="21"/>
      <c r="F14" s="21"/>
      <c r="G14" s="21"/>
      <c r="H14" s="21"/>
      <c r="I14" s="21"/>
      <c r="J14" s="21"/>
      <c r="K14" s="21"/>
      <c r="L14" s="21"/>
      <c r="M14" s="21"/>
      <c r="N14" s="86"/>
      <c r="O14" s="143" t="s">
        <v>18</v>
      </c>
    </row>
    <row r="15" ht="16.5" spans="2:15">
      <c r="B15" s="18" t="s">
        <v>19</v>
      </c>
      <c r="C15" s="19"/>
      <c r="D15" s="24" t="s">
        <v>20</v>
      </c>
      <c r="E15" s="25"/>
      <c r="F15" s="25"/>
      <c r="G15" s="25"/>
      <c r="H15" s="25"/>
      <c r="I15" s="25"/>
      <c r="J15" s="25"/>
      <c r="K15" s="25"/>
      <c r="L15" s="25"/>
      <c r="M15" s="25"/>
      <c r="N15" s="144"/>
      <c r="O15" s="145" t="s">
        <v>21</v>
      </c>
    </row>
    <row r="16" ht="16.5" spans="2:15">
      <c r="B16" s="26" t="s">
        <v>22</v>
      </c>
      <c r="C16" s="27"/>
      <c r="D16" s="28" t="s">
        <v>23</v>
      </c>
      <c r="E16" s="25"/>
      <c r="F16" s="25"/>
      <c r="G16" s="25"/>
      <c r="H16" s="25"/>
      <c r="I16" s="25"/>
      <c r="J16" s="25"/>
      <c r="K16" s="25"/>
      <c r="L16" s="25"/>
      <c r="M16" s="25"/>
      <c r="N16" s="146"/>
      <c r="O16" s="147" t="s">
        <v>24</v>
      </c>
    </row>
    <row r="17" ht="16.5" spans="2:15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ht="16.5" spans="2:15">
      <c r="B18" s="30" t="s">
        <v>25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148"/>
    </row>
    <row r="19" ht="16.5" spans="2:15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ht="16.5" spans="2:15">
      <c r="B20" s="32" t="s">
        <v>26</v>
      </c>
      <c r="C20" s="33"/>
      <c r="D20" s="33"/>
      <c r="E20" s="33"/>
      <c r="F20" s="33"/>
      <c r="G20" s="34"/>
      <c r="H20" s="35" t="s">
        <v>10</v>
      </c>
      <c r="I20" s="60"/>
      <c r="J20" s="149">
        <v>2023</v>
      </c>
      <c r="K20" s="149">
        <v>2024</v>
      </c>
      <c r="L20" s="150">
        <v>2025</v>
      </c>
      <c r="M20" s="151">
        <v>2026</v>
      </c>
      <c r="N20" s="151">
        <v>2027</v>
      </c>
      <c r="O20" s="151">
        <v>2028</v>
      </c>
    </row>
    <row r="21" ht="16.5" spans="2:15">
      <c r="B21" s="36"/>
      <c r="C21" s="37"/>
      <c r="D21" s="37"/>
      <c r="E21" s="37"/>
      <c r="F21" s="37"/>
      <c r="G21" s="38"/>
      <c r="H21" s="39" t="s">
        <v>27</v>
      </c>
      <c r="I21" s="39" t="s">
        <v>28</v>
      </c>
      <c r="J21" s="152" t="s">
        <v>29</v>
      </c>
      <c r="K21" s="152" t="s">
        <v>29</v>
      </c>
      <c r="L21" s="152" t="s">
        <v>30</v>
      </c>
      <c r="M21" s="153" t="s">
        <v>31</v>
      </c>
      <c r="N21" s="153" t="s">
        <v>32</v>
      </c>
      <c r="O21" s="153" t="s">
        <v>32</v>
      </c>
    </row>
    <row r="22" ht="16.5" spans="2:15">
      <c r="B22" s="40" t="s">
        <v>33</v>
      </c>
      <c r="C22" s="41"/>
      <c r="D22" s="41"/>
      <c r="E22" s="41"/>
      <c r="F22" s="41"/>
      <c r="G22" s="42"/>
      <c r="H22" s="43"/>
      <c r="I22" s="154"/>
      <c r="J22" s="155">
        <f t="shared" ref="J22:O22" si="0">J23</f>
        <v>3930.9</v>
      </c>
      <c r="K22" s="156">
        <f t="shared" si="0"/>
        <v>3854.5</v>
      </c>
      <c r="L22" s="156">
        <f t="shared" si="0"/>
        <v>3994.7</v>
      </c>
      <c r="M22" s="157">
        <f t="shared" si="0"/>
        <v>4051</v>
      </c>
      <c r="N22" s="157">
        <f t="shared" si="0"/>
        <v>4027.4</v>
      </c>
      <c r="O22" s="157">
        <f t="shared" si="0"/>
        <v>4071.2</v>
      </c>
    </row>
    <row r="23" ht="16.5" spans="2:15">
      <c r="B23" s="44" t="s">
        <v>23</v>
      </c>
      <c r="C23" s="45"/>
      <c r="D23" s="45"/>
      <c r="E23" s="45"/>
      <c r="F23" s="45"/>
      <c r="G23" s="46"/>
      <c r="H23" s="47" t="s">
        <v>34</v>
      </c>
      <c r="I23" s="158"/>
      <c r="J23" s="159">
        <f t="shared" ref="J23:O23" si="1">SUM(J24:J28)</f>
        <v>3930.9</v>
      </c>
      <c r="K23" s="160">
        <f t="shared" si="1"/>
        <v>3854.5</v>
      </c>
      <c r="L23" s="160">
        <f t="shared" si="1"/>
        <v>3994.7</v>
      </c>
      <c r="M23" s="161">
        <f t="shared" si="1"/>
        <v>4051</v>
      </c>
      <c r="N23" s="159">
        <f t="shared" si="1"/>
        <v>4027.4</v>
      </c>
      <c r="O23" s="159">
        <f t="shared" si="1"/>
        <v>4071.2</v>
      </c>
    </row>
    <row r="24" ht="16.5" spans="2:15">
      <c r="B24" s="44" t="s">
        <v>35</v>
      </c>
      <c r="C24" s="45"/>
      <c r="D24" s="45"/>
      <c r="E24" s="45"/>
      <c r="F24" s="45"/>
      <c r="G24" s="46"/>
      <c r="H24" s="48"/>
      <c r="I24" s="162">
        <v>21</v>
      </c>
      <c r="J24" s="159">
        <f t="shared" ref="J24:O24" si="2">J94+J96+J98+J125+J127+J129</f>
        <v>2724.7</v>
      </c>
      <c r="K24" s="159">
        <f t="shared" si="2"/>
        <v>2695.7</v>
      </c>
      <c r="L24" s="161">
        <f t="shared" si="2"/>
        <v>2932.2</v>
      </c>
      <c r="M24" s="161">
        <f t="shared" si="2"/>
        <v>2914.3</v>
      </c>
      <c r="N24" s="159">
        <f t="shared" si="2"/>
        <v>2924.4</v>
      </c>
      <c r="O24" s="159">
        <f t="shared" si="2"/>
        <v>2954.1</v>
      </c>
    </row>
    <row r="25" ht="16.5" spans="2:15">
      <c r="B25" s="49" t="s">
        <v>36</v>
      </c>
      <c r="C25" s="50"/>
      <c r="D25" s="50"/>
      <c r="E25" s="50"/>
      <c r="F25" s="50"/>
      <c r="G25" s="51"/>
      <c r="H25" s="52"/>
      <c r="I25" s="162">
        <v>22</v>
      </c>
      <c r="J25" s="159">
        <f t="shared" ref="J25:O25" si="3">J100+J105+J110+J112+J114+J117+J131</f>
        <v>610.8</v>
      </c>
      <c r="K25" s="159">
        <f t="shared" si="3"/>
        <v>264.1</v>
      </c>
      <c r="L25" s="161">
        <f t="shared" si="3"/>
        <v>211.5</v>
      </c>
      <c r="M25" s="161">
        <f t="shared" si="3"/>
        <v>277</v>
      </c>
      <c r="N25" s="159">
        <f t="shared" si="3"/>
        <v>255.8</v>
      </c>
      <c r="O25" s="159">
        <f t="shared" si="3"/>
        <v>280.8</v>
      </c>
    </row>
    <row r="26" ht="16.5" spans="2:15">
      <c r="B26" s="49" t="s">
        <v>37</v>
      </c>
      <c r="C26" s="50"/>
      <c r="D26" s="50"/>
      <c r="E26" s="50"/>
      <c r="F26" s="50"/>
      <c r="G26" s="51"/>
      <c r="H26" s="52"/>
      <c r="I26" s="162">
        <v>27</v>
      </c>
      <c r="J26" s="159">
        <f>J121+J123+J136+J138+J140</f>
        <v>50.4</v>
      </c>
      <c r="K26" s="159">
        <f>K121+K123+K136+K138+K140</f>
        <v>39.8</v>
      </c>
      <c r="L26" s="161">
        <f>L121+L136+L140</f>
        <v>35</v>
      </c>
      <c r="M26" s="161">
        <f>M121+M136+M140</f>
        <v>62</v>
      </c>
      <c r="N26" s="159">
        <f>N121+N136+N140</f>
        <v>54.4</v>
      </c>
      <c r="O26" s="159">
        <f>O121+O136+O140</f>
        <v>43.6</v>
      </c>
    </row>
    <row r="27" ht="16.5" spans="2:15">
      <c r="B27" s="49" t="s">
        <v>38</v>
      </c>
      <c r="C27" s="50"/>
      <c r="D27" s="50"/>
      <c r="E27" s="50"/>
      <c r="F27" s="50"/>
      <c r="G27" s="51"/>
      <c r="H27" s="52"/>
      <c r="I27" s="162">
        <v>31</v>
      </c>
      <c r="J27" s="163">
        <f t="shared" ref="J27:O27" si="4">J142+J146+J148</f>
        <v>65</v>
      </c>
      <c r="K27" s="163">
        <f t="shared" si="4"/>
        <v>257.4</v>
      </c>
      <c r="L27" s="164">
        <f t="shared" si="4"/>
        <v>29</v>
      </c>
      <c r="M27" s="164">
        <f t="shared" si="4"/>
        <v>10</v>
      </c>
      <c r="N27" s="163">
        <f t="shared" si="4"/>
        <v>30</v>
      </c>
      <c r="O27" s="163">
        <f t="shared" si="4"/>
        <v>27</v>
      </c>
    </row>
    <row r="28" ht="16.5" spans="2:15">
      <c r="B28" s="49" t="s">
        <v>39</v>
      </c>
      <c r="C28" s="50"/>
      <c r="D28" s="50"/>
      <c r="E28" s="50"/>
      <c r="F28" s="50"/>
      <c r="G28" s="51"/>
      <c r="H28" s="52"/>
      <c r="I28" s="162">
        <v>33</v>
      </c>
      <c r="J28" s="163">
        <f t="shared" ref="J28:O28" si="5">J152+J154+J156+J158+J160+J162+J168+J170+J172+J174</f>
        <v>480</v>
      </c>
      <c r="K28" s="163">
        <f t="shared" si="5"/>
        <v>597.5</v>
      </c>
      <c r="L28" s="164">
        <f t="shared" si="5"/>
        <v>787</v>
      </c>
      <c r="M28" s="164">
        <f t="shared" si="5"/>
        <v>787.7</v>
      </c>
      <c r="N28" s="163">
        <f t="shared" si="5"/>
        <v>762.8</v>
      </c>
      <c r="O28" s="163">
        <f t="shared" si="5"/>
        <v>765.7</v>
      </c>
    </row>
    <row r="29" ht="16.5" spans="2:15">
      <c r="B29" s="29"/>
      <c r="C29" s="29"/>
      <c r="D29" s="29"/>
      <c r="E29" s="29"/>
      <c r="F29" s="29"/>
      <c r="G29" s="29"/>
      <c r="H29" s="29"/>
      <c r="I29" s="29"/>
      <c r="J29" s="29"/>
      <c r="K29" s="165"/>
      <c r="L29" s="29"/>
      <c r="M29" s="29"/>
      <c r="N29" s="29"/>
      <c r="O29" s="29"/>
    </row>
    <row r="30" ht="16.5" spans="2:15">
      <c r="B30" s="53" t="s">
        <v>26</v>
      </c>
      <c r="C30" s="54"/>
      <c r="D30" s="54"/>
      <c r="E30" s="55"/>
      <c r="F30" s="56" t="s">
        <v>10</v>
      </c>
      <c r="G30" s="56"/>
      <c r="H30" s="56"/>
      <c r="I30" s="166"/>
      <c r="J30" s="166">
        <v>2023</v>
      </c>
      <c r="K30" s="167">
        <v>2024</v>
      </c>
      <c r="L30" s="60">
        <v>2025</v>
      </c>
      <c r="M30" s="60">
        <v>2026</v>
      </c>
      <c r="N30" s="60">
        <v>2027</v>
      </c>
      <c r="O30" s="60">
        <v>2028</v>
      </c>
    </row>
    <row r="31" ht="16.5" spans="2:15">
      <c r="B31" s="57"/>
      <c r="C31" s="58"/>
      <c r="D31" s="58"/>
      <c r="E31" s="59"/>
      <c r="F31" s="39" t="s">
        <v>40</v>
      </c>
      <c r="G31" s="60" t="s">
        <v>41</v>
      </c>
      <c r="H31" s="60" t="s">
        <v>27</v>
      </c>
      <c r="I31" s="167" t="s">
        <v>28</v>
      </c>
      <c r="J31" s="39" t="s">
        <v>29</v>
      </c>
      <c r="K31" s="168" t="s">
        <v>29</v>
      </c>
      <c r="L31" s="39" t="s">
        <v>30</v>
      </c>
      <c r="M31" s="39" t="s">
        <v>31</v>
      </c>
      <c r="N31" s="39" t="s">
        <v>32</v>
      </c>
      <c r="O31" s="39" t="s">
        <v>32</v>
      </c>
    </row>
    <row r="32" ht="16.5" spans="2:15">
      <c r="B32" s="61" t="s">
        <v>42</v>
      </c>
      <c r="C32" s="62"/>
      <c r="D32" s="62"/>
      <c r="E32" s="63"/>
      <c r="F32" s="64"/>
      <c r="G32" s="64"/>
      <c r="H32" s="64"/>
      <c r="I32" s="169"/>
      <c r="J32" s="170">
        <f t="shared" ref="J32:O32" si="6">J33+J40</f>
        <v>3930.9</v>
      </c>
      <c r="K32" s="170">
        <f t="shared" si="6"/>
        <v>3854.5</v>
      </c>
      <c r="L32" s="170">
        <f t="shared" si="6"/>
        <v>3994.7</v>
      </c>
      <c r="M32" s="170">
        <f t="shared" si="6"/>
        <v>4051</v>
      </c>
      <c r="N32" s="170">
        <f t="shared" si="6"/>
        <v>4027.4</v>
      </c>
      <c r="O32" s="170">
        <f t="shared" si="6"/>
        <v>4071.2</v>
      </c>
    </row>
    <row r="33" ht="16.5" spans="2:15">
      <c r="B33" s="65" t="s">
        <v>43</v>
      </c>
      <c r="C33" s="66"/>
      <c r="D33" s="66"/>
      <c r="E33" s="67"/>
      <c r="F33" s="68">
        <v>297</v>
      </c>
      <c r="G33" s="69"/>
      <c r="H33" s="69"/>
      <c r="I33" s="171"/>
      <c r="J33" s="172">
        <f t="shared" ref="J33:O33" si="7">J34+J35</f>
        <v>90</v>
      </c>
      <c r="K33" s="172">
        <f t="shared" si="7"/>
        <v>135</v>
      </c>
      <c r="L33" s="172">
        <f t="shared" si="7"/>
        <v>242.9</v>
      </c>
      <c r="M33" s="172">
        <f t="shared" si="7"/>
        <v>182.9</v>
      </c>
      <c r="N33" s="172">
        <f t="shared" si="7"/>
        <v>180</v>
      </c>
      <c r="O33" s="172">
        <f t="shared" si="7"/>
        <v>180</v>
      </c>
    </row>
    <row r="34" ht="16.5" spans="2:15">
      <c r="B34" s="70" t="s">
        <v>44</v>
      </c>
      <c r="C34" s="71"/>
      <c r="D34" s="71"/>
      <c r="E34" s="72"/>
      <c r="F34" s="52">
        <v>2</v>
      </c>
      <c r="G34" s="52">
        <v>1</v>
      </c>
      <c r="H34" s="73" t="s">
        <v>34</v>
      </c>
      <c r="I34" s="48"/>
      <c r="J34" s="173"/>
      <c r="K34" s="173"/>
      <c r="L34" s="173"/>
      <c r="M34" s="173"/>
      <c r="N34" s="173"/>
      <c r="O34" s="173"/>
    </row>
    <row r="35" ht="16.5" spans="2:15">
      <c r="B35" s="70" t="s">
        <v>45</v>
      </c>
      <c r="C35" s="71"/>
      <c r="D35" s="71"/>
      <c r="E35" s="72"/>
      <c r="F35" s="52">
        <v>2</v>
      </c>
      <c r="G35" s="52">
        <v>1</v>
      </c>
      <c r="H35" s="73" t="s">
        <v>34</v>
      </c>
      <c r="I35" s="48"/>
      <c r="J35" s="173">
        <v>90</v>
      </c>
      <c r="K35" s="174">
        <v>135</v>
      </c>
      <c r="L35" s="173">
        <v>242.9</v>
      </c>
      <c r="M35" s="173">
        <v>182.9</v>
      </c>
      <c r="N35" s="173">
        <v>180</v>
      </c>
      <c r="O35" s="173">
        <v>180</v>
      </c>
    </row>
    <row r="36" ht="16.5" spans="2:15">
      <c r="B36" s="70"/>
      <c r="C36" s="71"/>
      <c r="D36" s="71"/>
      <c r="E36" s="72"/>
      <c r="F36" s="52"/>
      <c r="G36" s="52"/>
      <c r="H36" s="52"/>
      <c r="I36" s="48"/>
      <c r="J36" s="173"/>
      <c r="K36" s="174"/>
      <c r="L36" s="173"/>
      <c r="M36" s="173"/>
      <c r="N36" s="173"/>
      <c r="O36" s="173"/>
    </row>
    <row r="37" ht="16.5" spans="2:15">
      <c r="B37" s="65" t="s">
        <v>46</v>
      </c>
      <c r="C37" s="66"/>
      <c r="D37" s="66"/>
      <c r="E37" s="67"/>
      <c r="F37" s="68">
        <v>297</v>
      </c>
      <c r="G37" s="69"/>
      <c r="H37" s="69"/>
      <c r="I37" s="171"/>
      <c r="J37" s="172">
        <f t="shared" ref="J37:O37" si="8">J38+J39</f>
        <v>0</v>
      </c>
      <c r="K37" s="172">
        <f t="shared" si="8"/>
        <v>0</v>
      </c>
      <c r="L37" s="172">
        <f t="shared" si="8"/>
        <v>0</v>
      </c>
      <c r="M37" s="172">
        <f t="shared" si="8"/>
        <v>0</v>
      </c>
      <c r="N37" s="172">
        <f t="shared" si="8"/>
        <v>0</v>
      </c>
      <c r="O37" s="172">
        <f t="shared" si="8"/>
        <v>0</v>
      </c>
    </row>
    <row r="38" ht="16.5" spans="2:15">
      <c r="B38" s="70"/>
      <c r="C38" s="71"/>
      <c r="D38" s="71"/>
      <c r="E38" s="72"/>
      <c r="F38" s="74"/>
      <c r="G38" s="52"/>
      <c r="H38" s="52"/>
      <c r="I38" s="48"/>
      <c r="J38" s="173"/>
      <c r="K38" s="174"/>
      <c r="L38" s="174"/>
      <c r="M38" s="174"/>
      <c r="N38" s="173"/>
      <c r="O38" s="174"/>
    </row>
    <row r="39" ht="16.5" spans="2:15">
      <c r="B39" s="70"/>
      <c r="C39" s="71"/>
      <c r="D39" s="71"/>
      <c r="E39" s="72"/>
      <c r="F39" s="74"/>
      <c r="G39" s="52"/>
      <c r="H39" s="52"/>
      <c r="I39" s="48"/>
      <c r="J39" s="173"/>
      <c r="K39" s="174"/>
      <c r="L39" s="174"/>
      <c r="M39" s="174"/>
      <c r="N39" s="173"/>
      <c r="O39" s="174"/>
    </row>
    <row r="40" ht="15.75" spans="2:15">
      <c r="B40" s="75" t="s">
        <v>47</v>
      </c>
      <c r="C40" s="76"/>
      <c r="D40" s="76"/>
      <c r="E40" s="77"/>
      <c r="F40" s="78">
        <v>100</v>
      </c>
      <c r="G40" s="79">
        <v>1</v>
      </c>
      <c r="H40" s="80" t="s">
        <v>34</v>
      </c>
      <c r="I40" s="175">
        <v>14</v>
      </c>
      <c r="J40" s="176">
        <f>J22-(J33+J37)</f>
        <v>3840.9</v>
      </c>
      <c r="K40" s="176">
        <f t="shared" ref="K40:O40" si="9">K22-(K33+K37)</f>
        <v>3719.5</v>
      </c>
      <c r="L40" s="176">
        <f t="shared" si="9"/>
        <v>3751.8</v>
      </c>
      <c r="M40" s="176">
        <f t="shared" si="9"/>
        <v>3868.1</v>
      </c>
      <c r="N40" s="176">
        <f t="shared" si="9"/>
        <v>3847.4</v>
      </c>
      <c r="O40" s="176">
        <f t="shared" si="9"/>
        <v>3891.2</v>
      </c>
    </row>
    <row r="41" ht="16.5" spans="2:15">
      <c r="B41" s="81"/>
      <c r="C41" s="82"/>
      <c r="D41" s="82"/>
      <c r="E41" s="83"/>
      <c r="F41" s="68"/>
      <c r="G41" s="84"/>
      <c r="H41" s="85"/>
      <c r="I41" s="177"/>
      <c r="J41" s="178"/>
      <c r="K41" s="179"/>
      <c r="L41" s="178"/>
      <c r="M41" s="178"/>
      <c r="N41" s="178"/>
      <c r="O41" s="178"/>
    </row>
    <row r="42" ht="16.5" spans="2:15">
      <c r="B42" s="20"/>
      <c r="C42" s="21"/>
      <c r="D42" s="21"/>
      <c r="E42" s="86"/>
      <c r="F42" s="74"/>
      <c r="G42" s="52"/>
      <c r="H42" s="52"/>
      <c r="I42" s="48"/>
      <c r="J42" s="52"/>
      <c r="K42" s="48"/>
      <c r="L42" s="48"/>
      <c r="M42" s="48"/>
      <c r="N42" s="52"/>
      <c r="O42" s="48"/>
    </row>
    <row r="43" ht="16.5" spans="2:15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ht="16.5" spans="2:15">
      <c r="B44" s="30" t="s">
        <v>48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148"/>
    </row>
    <row r="45" ht="16.5" spans="2:15">
      <c r="B45" s="87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180"/>
    </row>
    <row r="46" ht="16.5" spans="2:15">
      <c r="B46" s="89" t="s">
        <v>26</v>
      </c>
      <c r="C46" s="90"/>
      <c r="D46" s="91"/>
      <c r="E46" s="92" t="s">
        <v>10</v>
      </c>
      <c r="F46" s="74"/>
      <c r="G46" s="93">
        <v>2026</v>
      </c>
      <c r="H46" s="92"/>
      <c r="I46" s="74"/>
      <c r="J46" s="93">
        <v>2027</v>
      </c>
      <c r="K46" s="92"/>
      <c r="L46" s="74"/>
      <c r="M46" s="93">
        <v>2028</v>
      </c>
      <c r="N46" s="92"/>
      <c r="O46" s="39"/>
    </row>
    <row r="47" ht="63.75" spans="2:15">
      <c r="B47" s="94"/>
      <c r="C47" s="95"/>
      <c r="D47" s="96"/>
      <c r="E47" s="39" t="s">
        <v>27</v>
      </c>
      <c r="F47" s="39" t="s">
        <v>49</v>
      </c>
      <c r="G47" s="97" t="s">
        <v>50</v>
      </c>
      <c r="H47" s="97" t="s">
        <v>51</v>
      </c>
      <c r="I47" s="97" t="s">
        <v>52</v>
      </c>
      <c r="J47" s="97" t="s">
        <v>50</v>
      </c>
      <c r="K47" s="97" t="s">
        <v>51</v>
      </c>
      <c r="L47" s="97" t="s">
        <v>52</v>
      </c>
      <c r="M47" s="97" t="s">
        <v>50</v>
      </c>
      <c r="N47" s="97" t="s">
        <v>51</v>
      </c>
      <c r="O47" s="97" t="s">
        <v>52</v>
      </c>
    </row>
    <row r="48" ht="16.5" spans="2:15">
      <c r="B48" s="98" t="s">
        <v>53</v>
      </c>
      <c r="C48" s="99"/>
      <c r="D48" s="100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</row>
    <row r="49" ht="16.5" spans="2:15">
      <c r="B49" s="101" t="s">
        <v>54</v>
      </c>
      <c r="C49" s="102"/>
      <c r="D49" s="103"/>
      <c r="E49" s="52"/>
      <c r="F49" s="104" t="s">
        <v>55</v>
      </c>
      <c r="G49" s="52"/>
      <c r="H49" s="52"/>
      <c r="I49" s="52"/>
      <c r="J49" s="52"/>
      <c r="K49" s="52"/>
      <c r="L49" s="52"/>
      <c r="M49" s="52"/>
      <c r="N49" s="52"/>
      <c r="O49" s="52"/>
    </row>
    <row r="50" ht="16.5" spans="2:15">
      <c r="B50" s="105" t="s">
        <v>56</v>
      </c>
      <c r="C50" s="106"/>
      <c r="D50" s="107"/>
      <c r="E50" s="104"/>
      <c r="F50" s="104" t="s">
        <v>57</v>
      </c>
      <c r="G50" s="104"/>
      <c r="H50" s="104"/>
      <c r="I50" s="104"/>
      <c r="J50" s="104"/>
      <c r="K50" s="104"/>
      <c r="L50" s="104"/>
      <c r="M50" s="104"/>
      <c r="N50" s="104"/>
      <c r="O50" s="104"/>
    </row>
    <row r="51" ht="16.5" spans="2:15">
      <c r="B51" s="105"/>
      <c r="C51" s="106"/>
      <c r="D51" s="107"/>
      <c r="E51" s="104"/>
      <c r="F51" s="104"/>
      <c r="G51" s="108"/>
      <c r="H51" s="104"/>
      <c r="I51" s="104"/>
      <c r="J51" s="104"/>
      <c r="K51" s="104"/>
      <c r="L51" s="104"/>
      <c r="M51" s="104"/>
      <c r="N51" s="104"/>
      <c r="O51" s="104"/>
    </row>
    <row r="52" ht="16.5" spans="2:15">
      <c r="B52" s="98" t="s">
        <v>58</v>
      </c>
      <c r="C52" s="99"/>
      <c r="D52" s="100"/>
      <c r="E52" s="64"/>
      <c r="F52" s="64"/>
      <c r="G52" s="109"/>
      <c r="H52" s="64"/>
      <c r="I52" s="64"/>
      <c r="J52" s="109"/>
      <c r="K52" s="109"/>
      <c r="L52" s="109"/>
      <c r="M52" s="109"/>
      <c r="N52" s="64"/>
      <c r="O52" s="64"/>
    </row>
    <row r="53" ht="16.5" spans="2:15">
      <c r="B53" s="101" t="s">
        <v>59</v>
      </c>
      <c r="C53" s="102"/>
      <c r="D53" s="103"/>
      <c r="E53" s="73" t="s">
        <v>34</v>
      </c>
      <c r="F53" s="52">
        <v>297</v>
      </c>
      <c r="G53" s="73" t="s">
        <v>60</v>
      </c>
      <c r="H53" s="52"/>
      <c r="I53" s="52"/>
      <c r="J53" s="73" t="s">
        <v>61</v>
      </c>
      <c r="K53" s="52"/>
      <c r="L53" s="52"/>
      <c r="M53" s="73" t="s">
        <v>61</v>
      </c>
      <c r="N53" s="52"/>
      <c r="O53" s="52"/>
    </row>
    <row r="54" ht="16.5" spans="2:15">
      <c r="B54" s="105" t="s">
        <v>62</v>
      </c>
      <c r="C54" s="106"/>
      <c r="D54" s="107"/>
      <c r="E54" s="110" t="s">
        <v>34</v>
      </c>
      <c r="F54" s="104">
        <v>100</v>
      </c>
      <c r="G54" s="104"/>
      <c r="H54" s="104"/>
      <c r="I54" s="104"/>
      <c r="J54" s="104"/>
      <c r="K54" s="104"/>
      <c r="L54" s="104"/>
      <c r="M54" s="104"/>
      <c r="N54" s="104"/>
      <c r="O54" s="104"/>
    </row>
    <row r="55" ht="16.5" spans="2:15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ht="16.5" spans="2:16">
      <c r="B56" s="111" t="s">
        <v>63</v>
      </c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81"/>
    </row>
    <row r="57" ht="16.5" spans="2:15">
      <c r="B57" s="89"/>
      <c r="C57" s="91"/>
      <c r="D57" s="113" t="s">
        <v>10</v>
      </c>
      <c r="E57" s="114"/>
      <c r="F57" s="114"/>
      <c r="G57" s="114"/>
      <c r="H57" s="114"/>
      <c r="I57" s="182"/>
      <c r="J57" s="39">
        <v>2023</v>
      </c>
      <c r="K57" s="39">
        <v>2024</v>
      </c>
      <c r="L57" s="39">
        <v>2025</v>
      </c>
      <c r="M57" s="39">
        <v>2026</v>
      </c>
      <c r="N57" s="39">
        <v>20275</v>
      </c>
      <c r="O57" s="39">
        <v>2028</v>
      </c>
    </row>
    <row r="58" ht="48" spans="2:15">
      <c r="B58" s="115" t="s">
        <v>26</v>
      </c>
      <c r="C58" s="116"/>
      <c r="D58" s="74" t="s">
        <v>64</v>
      </c>
      <c r="E58" s="117" t="s">
        <v>65</v>
      </c>
      <c r="F58" s="117" t="s">
        <v>66</v>
      </c>
      <c r="G58" s="117" t="s">
        <v>67</v>
      </c>
      <c r="H58" s="117" t="s">
        <v>68</v>
      </c>
      <c r="I58" s="183" t="s">
        <v>69</v>
      </c>
      <c r="J58" s="97" t="s">
        <v>29</v>
      </c>
      <c r="K58" s="97" t="s">
        <v>29</v>
      </c>
      <c r="L58" s="97" t="s">
        <v>30</v>
      </c>
      <c r="M58" s="97" t="s">
        <v>31</v>
      </c>
      <c r="N58" s="97" t="s">
        <v>32</v>
      </c>
      <c r="O58" s="97" t="s">
        <v>32</v>
      </c>
    </row>
    <row r="59" ht="16.5" spans="2:15">
      <c r="B59" s="118" t="s">
        <v>70</v>
      </c>
      <c r="C59" s="119"/>
      <c r="D59" s="120"/>
      <c r="E59" s="121"/>
      <c r="F59" s="121"/>
      <c r="G59" s="121"/>
      <c r="H59" s="121"/>
      <c r="I59" s="121"/>
      <c r="J59" s="184">
        <f t="shared" ref="J59:O59" si="10">J63</f>
        <v>90</v>
      </c>
      <c r="K59" s="185">
        <f t="shared" si="10"/>
        <v>135</v>
      </c>
      <c r="L59" s="184">
        <f t="shared" si="10"/>
        <v>242.9</v>
      </c>
      <c r="M59" s="184">
        <f t="shared" si="10"/>
        <v>182.9</v>
      </c>
      <c r="N59" s="184">
        <f t="shared" si="10"/>
        <v>180</v>
      </c>
      <c r="O59" s="184">
        <f t="shared" si="10"/>
        <v>180</v>
      </c>
    </row>
    <row r="60" ht="31.5" customHeight="1" spans="2:15">
      <c r="B60" s="122" t="s">
        <v>71</v>
      </c>
      <c r="C60" s="123"/>
      <c r="D60" s="124">
        <v>297</v>
      </c>
      <c r="E60" s="124"/>
      <c r="F60" s="124"/>
      <c r="G60" s="124"/>
      <c r="H60" s="124"/>
      <c r="I60" s="124"/>
      <c r="J60" s="186">
        <v>0</v>
      </c>
      <c r="K60" s="187">
        <v>0</v>
      </c>
      <c r="L60" s="186">
        <v>0</v>
      </c>
      <c r="M60" s="186">
        <v>0</v>
      </c>
      <c r="N60" s="186">
        <v>0</v>
      </c>
      <c r="O60" s="186">
        <v>0</v>
      </c>
    </row>
    <row r="61" ht="33.75" customHeight="1" spans="2:15">
      <c r="B61" s="122" t="s">
        <v>71</v>
      </c>
      <c r="C61" s="123"/>
      <c r="D61" s="125">
        <v>297</v>
      </c>
      <c r="E61" s="125"/>
      <c r="F61" s="125"/>
      <c r="G61" s="125"/>
      <c r="H61" s="125"/>
      <c r="I61" s="125"/>
      <c r="J61" s="186">
        <v>0</v>
      </c>
      <c r="K61" s="188">
        <v>0</v>
      </c>
      <c r="L61" s="186">
        <v>0</v>
      </c>
      <c r="M61" s="186">
        <v>0</v>
      </c>
      <c r="N61" s="186">
        <v>0</v>
      </c>
      <c r="O61" s="186">
        <v>0</v>
      </c>
    </row>
    <row r="62" ht="55.5" customHeight="1" spans="2:15">
      <c r="B62" s="122" t="s">
        <v>72</v>
      </c>
      <c r="C62" s="126"/>
      <c r="D62" s="127">
        <v>297</v>
      </c>
      <c r="E62" s="127"/>
      <c r="F62" s="127"/>
      <c r="G62" s="128" t="s">
        <v>73</v>
      </c>
      <c r="H62" s="127"/>
      <c r="I62" s="127"/>
      <c r="J62" s="186">
        <v>0</v>
      </c>
      <c r="K62" s="187">
        <v>0</v>
      </c>
      <c r="L62" s="186">
        <v>0</v>
      </c>
      <c r="M62" s="186">
        <v>0</v>
      </c>
      <c r="N62" s="186">
        <v>0</v>
      </c>
      <c r="O62" s="186">
        <v>0</v>
      </c>
    </row>
    <row r="63" ht="48.75" customHeight="1" spans="2:15">
      <c r="B63" s="129" t="s">
        <v>74</v>
      </c>
      <c r="C63" s="130"/>
      <c r="D63" s="125">
        <v>297</v>
      </c>
      <c r="E63" s="125"/>
      <c r="F63" s="125"/>
      <c r="G63" s="131" t="s">
        <v>73</v>
      </c>
      <c r="H63" s="125"/>
      <c r="I63" s="125">
        <v>142310</v>
      </c>
      <c r="J63" s="186">
        <v>90</v>
      </c>
      <c r="K63" s="186">
        <v>135</v>
      </c>
      <c r="L63" s="186">
        <v>242.9</v>
      </c>
      <c r="M63" s="186">
        <v>182.9</v>
      </c>
      <c r="N63" s="186">
        <v>180</v>
      </c>
      <c r="O63" s="186">
        <v>180</v>
      </c>
    </row>
    <row r="64" ht="51" customHeight="1" spans="2:15">
      <c r="B64" s="132" t="s">
        <v>75</v>
      </c>
      <c r="C64" s="133"/>
      <c r="D64" s="134">
        <v>297</v>
      </c>
      <c r="E64" s="134"/>
      <c r="F64" s="134"/>
      <c r="G64" s="135"/>
      <c r="H64" s="134"/>
      <c r="I64" s="189"/>
      <c r="J64" s="190">
        <v>0</v>
      </c>
      <c r="K64" s="188">
        <v>0</v>
      </c>
      <c r="L64" s="186">
        <v>0</v>
      </c>
      <c r="M64" s="186">
        <v>0</v>
      </c>
      <c r="N64" s="186">
        <v>0</v>
      </c>
      <c r="O64" s="186">
        <v>0</v>
      </c>
    </row>
    <row r="65" ht="15.75" spans="2:15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ht="15.75" spans="2:15">
      <c r="B66" s="191" t="s">
        <v>76</v>
      </c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</row>
    <row r="67" ht="16.5" spans="2:15">
      <c r="B67" s="192" t="s">
        <v>10</v>
      </c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</row>
    <row r="68" ht="16.5" spans="2:15">
      <c r="B68" s="193" t="s">
        <v>77</v>
      </c>
      <c r="C68" s="194"/>
      <c r="D68" s="195" t="s">
        <v>23</v>
      </c>
      <c r="E68" s="196"/>
      <c r="F68" s="196"/>
      <c r="G68" s="196"/>
      <c r="H68" s="196"/>
      <c r="I68" s="196"/>
      <c r="J68" s="196"/>
      <c r="K68" s="196"/>
      <c r="L68" s="196"/>
      <c r="M68" s="196"/>
      <c r="N68" s="252"/>
      <c r="O68" s="253" t="s">
        <v>73</v>
      </c>
    </row>
    <row r="69" ht="16.5" spans="2:15">
      <c r="B69" s="197" t="s">
        <v>19</v>
      </c>
      <c r="C69" s="198"/>
      <c r="D69" s="199" t="s">
        <v>78</v>
      </c>
      <c r="E69" s="200"/>
      <c r="F69" s="200"/>
      <c r="G69" s="200"/>
      <c r="H69" s="200"/>
      <c r="I69" s="200"/>
      <c r="J69" s="200"/>
      <c r="K69" s="200"/>
      <c r="L69" s="200"/>
      <c r="M69" s="200"/>
      <c r="N69" s="254"/>
      <c r="O69" s="255" t="s">
        <v>21</v>
      </c>
    </row>
    <row r="70" ht="16.5" spans="2:15">
      <c r="B70" s="201" t="s">
        <v>22</v>
      </c>
      <c r="C70" s="202"/>
      <c r="D70" s="203" t="s">
        <v>79</v>
      </c>
      <c r="E70" s="204"/>
      <c r="F70" s="204"/>
      <c r="G70" s="204"/>
      <c r="H70" s="204"/>
      <c r="I70" s="204"/>
      <c r="J70" s="204"/>
      <c r="K70" s="204"/>
      <c r="L70" s="204"/>
      <c r="M70" s="204"/>
      <c r="N70" s="256"/>
      <c r="O70" s="257" t="s">
        <v>24</v>
      </c>
    </row>
    <row r="71" ht="16.5" spans="2:15"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ht="16.5" spans="2:15">
      <c r="B72" s="205" t="s">
        <v>80</v>
      </c>
      <c r="C72" s="206"/>
      <c r="D72" s="207"/>
      <c r="E72" s="208"/>
      <c r="F72" s="209"/>
      <c r="G72" s="209"/>
      <c r="H72" s="209"/>
      <c r="I72" s="209"/>
      <c r="J72" s="209"/>
      <c r="K72" s="209"/>
      <c r="L72" s="209"/>
      <c r="M72" s="209"/>
      <c r="N72" s="209"/>
      <c r="O72" s="258"/>
    </row>
    <row r="73" ht="42" customHeight="1" spans="2:15">
      <c r="B73" s="210" t="s">
        <v>81</v>
      </c>
      <c r="C73" s="211"/>
      <c r="D73" s="212"/>
      <c r="E73" s="210" t="s">
        <v>82</v>
      </c>
      <c r="F73" s="211"/>
      <c r="G73" s="211"/>
      <c r="H73" s="211"/>
      <c r="I73" s="211"/>
      <c r="J73" s="211"/>
      <c r="K73" s="211"/>
      <c r="L73" s="211"/>
      <c r="M73" s="211"/>
      <c r="N73" s="211"/>
      <c r="O73" s="212"/>
    </row>
    <row r="74" ht="24.75" customHeight="1" spans="2:15">
      <c r="B74" s="53" t="s">
        <v>83</v>
      </c>
      <c r="C74" s="54"/>
      <c r="D74" s="55"/>
      <c r="E74" s="53" t="s">
        <v>84</v>
      </c>
      <c r="F74" s="54"/>
      <c r="G74" s="54"/>
      <c r="H74" s="54"/>
      <c r="I74" s="54"/>
      <c r="J74" s="54"/>
      <c r="K74" s="54"/>
      <c r="L74" s="54"/>
      <c r="M74" s="54"/>
      <c r="N74" s="54"/>
      <c r="O74" s="55"/>
    </row>
    <row r="75" ht="24.75" customHeight="1" spans="2:15">
      <c r="B75" s="213"/>
      <c r="C75" s="214"/>
      <c r="D75" s="215"/>
      <c r="E75" s="213"/>
      <c r="F75" s="214"/>
      <c r="G75" s="214"/>
      <c r="H75" s="214"/>
      <c r="I75" s="214"/>
      <c r="J75" s="214"/>
      <c r="K75" s="214"/>
      <c r="L75" s="214"/>
      <c r="M75" s="214"/>
      <c r="N75" s="214"/>
      <c r="O75" s="215"/>
    </row>
    <row r="76" ht="15.75" spans="2:15">
      <c r="B76" s="57"/>
      <c r="C76" s="58"/>
      <c r="D76" s="59"/>
      <c r="E76" s="57"/>
      <c r="F76" s="58"/>
      <c r="G76" s="58"/>
      <c r="H76" s="58"/>
      <c r="I76" s="58"/>
      <c r="J76" s="58"/>
      <c r="K76" s="58"/>
      <c r="L76" s="58"/>
      <c r="M76" s="58"/>
      <c r="N76" s="58"/>
      <c r="O76" s="59"/>
    </row>
    <row r="77" spans="2:15">
      <c r="B77" s="53" t="s">
        <v>85</v>
      </c>
      <c r="C77" s="54"/>
      <c r="D77" s="55"/>
      <c r="E77" s="53" t="s">
        <v>86</v>
      </c>
      <c r="F77" s="54"/>
      <c r="G77" s="54"/>
      <c r="H77" s="54"/>
      <c r="I77" s="54"/>
      <c r="J77" s="54"/>
      <c r="K77" s="54"/>
      <c r="L77" s="54"/>
      <c r="M77" s="54"/>
      <c r="N77" s="54"/>
      <c r="O77" s="55"/>
    </row>
    <row r="78" ht="22.5" customHeight="1" spans="2:15">
      <c r="B78" s="57"/>
      <c r="C78" s="58"/>
      <c r="D78" s="59"/>
      <c r="E78" s="57"/>
      <c r="F78" s="58"/>
      <c r="G78" s="58"/>
      <c r="H78" s="58"/>
      <c r="I78" s="58"/>
      <c r="J78" s="58"/>
      <c r="K78" s="58"/>
      <c r="L78" s="58"/>
      <c r="M78" s="58"/>
      <c r="N78" s="58"/>
      <c r="O78" s="59"/>
    </row>
    <row r="79" ht="16.5" spans="2:15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ht="16.5" spans="2:15">
      <c r="B80" s="216" t="s">
        <v>87</v>
      </c>
      <c r="C80" s="217"/>
      <c r="D80" s="217"/>
      <c r="E80" s="217"/>
      <c r="F80" s="217"/>
      <c r="G80" s="217"/>
      <c r="H80" s="217"/>
      <c r="I80" s="217"/>
      <c r="J80" s="217"/>
      <c r="K80" s="217"/>
      <c r="L80" s="217"/>
      <c r="M80" s="217"/>
      <c r="N80" s="217"/>
      <c r="O80" s="259"/>
    </row>
    <row r="81" ht="16.5" spans="2:15">
      <c r="B81" s="218" t="s">
        <v>88</v>
      </c>
      <c r="C81" s="219" t="s">
        <v>89</v>
      </c>
      <c r="D81" s="220" t="s">
        <v>90</v>
      </c>
      <c r="E81" s="221"/>
      <c r="F81" s="221"/>
      <c r="G81" s="221"/>
      <c r="H81" s="222"/>
      <c r="I81" s="260" t="s">
        <v>91</v>
      </c>
      <c r="J81" s="261">
        <v>2023</v>
      </c>
      <c r="K81" s="261">
        <v>2024</v>
      </c>
      <c r="L81" s="262">
        <v>2025</v>
      </c>
      <c r="M81" s="262">
        <v>2026</v>
      </c>
      <c r="N81" s="262">
        <v>2027</v>
      </c>
      <c r="O81" s="261">
        <v>2028</v>
      </c>
    </row>
    <row r="82" ht="26.25" customHeight="1" spans="2:15">
      <c r="B82" s="223"/>
      <c r="C82" s="224"/>
      <c r="D82" s="225"/>
      <c r="E82" s="226"/>
      <c r="F82" s="226"/>
      <c r="G82" s="226"/>
      <c r="H82" s="227"/>
      <c r="I82" s="74"/>
      <c r="J82" s="74" t="s">
        <v>29</v>
      </c>
      <c r="K82" s="74" t="s">
        <v>29</v>
      </c>
      <c r="L82" s="263" t="s">
        <v>30</v>
      </c>
      <c r="M82" s="263" t="s">
        <v>32</v>
      </c>
      <c r="N82" s="263" t="s">
        <v>32</v>
      </c>
      <c r="O82" s="260" t="s">
        <v>32</v>
      </c>
    </row>
    <row r="83" ht="43.5" customHeight="1" spans="2:15">
      <c r="B83" s="228" t="s">
        <v>92</v>
      </c>
      <c r="C83" s="92" t="s">
        <v>93</v>
      </c>
      <c r="D83" s="70" t="s">
        <v>94</v>
      </c>
      <c r="E83" s="71"/>
      <c r="F83" s="71"/>
      <c r="G83" s="71"/>
      <c r="H83" s="72"/>
      <c r="I83" s="74" t="s">
        <v>95</v>
      </c>
      <c r="J83" s="263">
        <v>100</v>
      </c>
      <c r="K83" s="263">
        <v>100</v>
      </c>
      <c r="L83" s="263">
        <v>100</v>
      </c>
      <c r="M83" s="264">
        <v>100</v>
      </c>
      <c r="N83" s="265">
        <v>100</v>
      </c>
      <c r="O83" s="265">
        <v>100</v>
      </c>
    </row>
    <row r="84" ht="33" customHeight="1" spans="2:16">
      <c r="B84" s="228" t="s">
        <v>96</v>
      </c>
      <c r="C84" s="92" t="s">
        <v>97</v>
      </c>
      <c r="D84" s="70" t="s">
        <v>98</v>
      </c>
      <c r="E84" s="71"/>
      <c r="F84" s="71"/>
      <c r="G84" s="71"/>
      <c r="H84" s="72"/>
      <c r="I84" s="74" t="s">
        <v>99</v>
      </c>
      <c r="J84" s="263">
        <v>5</v>
      </c>
      <c r="K84" s="263">
        <v>5</v>
      </c>
      <c r="L84" s="263">
        <v>5</v>
      </c>
      <c r="M84" s="264">
        <v>5</v>
      </c>
      <c r="N84" s="266">
        <v>5</v>
      </c>
      <c r="O84" s="266">
        <v>5</v>
      </c>
      <c r="P84" s="267"/>
    </row>
    <row r="85" ht="32.25" customHeight="1" spans="2:15">
      <c r="B85" s="229"/>
      <c r="C85" s="92" t="s">
        <v>100</v>
      </c>
      <c r="D85" s="70" t="s">
        <v>101</v>
      </c>
      <c r="E85" s="71"/>
      <c r="F85" s="71"/>
      <c r="G85" s="71"/>
      <c r="H85" s="72"/>
      <c r="I85" s="74" t="s">
        <v>99</v>
      </c>
      <c r="J85" s="263">
        <v>108</v>
      </c>
      <c r="K85" s="263">
        <v>108</v>
      </c>
      <c r="L85" s="263">
        <v>108</v>
      </c>
      <c r="M85" s="264">
        <v>108</v>
      </c>
      <c r="N85" s="268">
        <v>108</v>
      </c>
      <c r="O85" s="268">
        <v>108</v>
      </c>
    </row>
    <row r="86" ht="46.5" customHeight="1" spans="2:15">
      <c r="B86" s="230" t="s">
        <v>102</v>
      </c>
      <c r="C86" s="92" t="s">
        <v>103</v>
      </c>
      <c r="D86" s="70" t="s">
        <v>104</v>
      </c>
      <c r="E86" s="71"/>
      <c r="F86" s="71"/>
      <c r="G86" s="71"/>
      <c r="H86" s="72"/>
      <c r="I86" s="74" t="s">
        <v>105</v>
      </c>
      <c r="J86" s="269">
        <f t="shared" ref="J86:O86" si="11">J92/J85</f>
        <v>36.3972222222222</v>
      </c>
      <c r="K86" s="269">
        <f t="shared" si="11"/>
        <v>38.1555555555556</v>
      </c>
      <c r="L86" s="269">
        <f t="shared" si="11"/>
        <v>36.987962962963</v>
      </c>
      <c r="M86" s="269">
        <f t="shared" si="11"/>
        <v>37.5092592592593</v>
      </c>
      <c r="N86" s="269">
        <f t="shared" si="11"/>
        <v>37.2907407407407</v>
      </c>
      <c r="O86" s="269">
        <f t="shared" si="11"/>
        <v>37.6962962962963</v>
      </c>
    </row>
    <row r="87" ht="16.5" spans="2:15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ht="16.5" spans="2:15">
      <c r="B88" s="216" t="s">
        <v>106</v>
      </c>
      <c r="C88" s="217"/>
      <c r="D88" s="217"/>
      <c r="E88" s="217"/>
      <c r="F88" s="217"/>
      <c r="G88" s="217"/>
      <c r="H88" s="217"/>
      <c r="I88" s="217"/>
      <c r="J88" s="217"/>
      <c r="K88" s="217"/>
      <c r="L88" s="217"/>
      <c r="M88" s="217"/>
      <c r="N88" s="217"/>
      <c r="O88" s="259"/>
    </row>
    <row r="89" ht="16.5" spans="2:15">
      <c r="B89" s="213" t="s">
        <v>26</v>
      </c>
      <c r="C89" s="214"/>
      <c r="D89" s="214"/>
      <c r="E89" s="214"/>
      <c r="F89" s="214"/>
      <c r="G89" s="215"/>
      <c r="H89" s="231" t="s">
        <v>10</v>
      </c>
      <c r="I89" s="270"/>
      <c r="J89" s="271">
        <v>2023</v>
      </c>
      <c r="K89" s="261">
        <v>2024</v>
      </c>
      <c r="L89" s="262">
        <v>2025</v>
      </c>
      <c r="M89" s="272">
        <v>2026</v>
      </c>
      <c r="N89" s="261">
        <v>2027</v>
      </c>
      <c r="O89" s="261">
        <v>2028</v>
      </c>
    </row>
    <row r="90" ht="15.75" spans="2:15">
      <c r="B90" s="213"/>
      <c r="C90" s="214"/>
      <c r="D90" s="214"/>
      <c r="E90" s="214"/>
      <c r="F90" s="214"/>
      <c r="G90" s="215"/>
      <c r="H90" s="232" t="s">
        <v>107</v>
      </c>
      <c r="I90" s="273" t="s">
        <v>108</v>
      </c>
      <c r="J90" s="274" t="s">
        <v>29</v>
      </c>
      <c r="K90" s="274" t="s">
        <v>29</v>
      </c>
      <c r="L90" s="275" t="s">
        <v>30</v>
      </c>
      <c r="M90" s="276" t="s">
        <v>31</v>
      </c>
      <c r="N90" s="274" t="s">
        <v>32</v>
      </c>
      <c r="O90" s="274" t="s">
        <v>32</v>
      </c>
    </row>
    <row r="91" ht="16.5" spans="2:17">
      <c r="B91" s="57"/>
      <c r="C91" s="58"/>
      <c r="D91" s="58"/>
      <c r="E91" s="58"/>
      <c r="F91" s="58"/>
      <c r="G91" s="59"/>
      <c r="H91" s="233"/>
      <c r="I91" s="277" t="s">
        <v>109</v>
      </c>
      <c r="J91" s="278"/>
      <c r="K91" s="278"/>
      <c r="L91" s="279"/>
      <c r="M91" s="280"/>
      <c r="N91" s="278"/>
      <c r="O91" s="278"/>
      <c r="Q91" s="302"/>
    </row>
    <row r="92" ht="16.5" spans="2:17">
      <c r="B92" s="234" t="s">
        <v>110</v>
      </c>
      <c r="C92" s="235"/>
      <c r="D92" s="235"/>
      <c r="E92" s="235"/>
      <c r="F92" s="235"/>
      <c r="G92" s="236"/>
      <c r="H92" s="237"/>
      <c r="I92" s="281"/>
      <c r="J92" s="282">
        <f t="shared" ref="J92:O92" si="12">J93</f>
        <v>3930.9</v>
      </c>
      <c r="K92" s="282">
        <f t="shared" si="12"/>
        <v>4120.8</v>
      </c>
      <c r="L92" s="283">
        <f t="shared" si="12"/>
        <v>3994.7</v>
      </c>
      <c r="M92" s="283">
        <f t="shared" si="12"/>
        <v>4051</v>
      </c>
      <c r="N92" s="282">
        <f t="shared" si="12"/>
        <v>4027.4</v>
      </c>
      <c r="O92" s="282">
        <f t="shared" si="12"/>
        <v>4071.2</v>
      </c>
      <c r="Q92" s="302"/>
    </row>
    <row r="93" ht="16.5" spans="2:15">
      <c r="B93" s="49" t="s">
        <v>111</v>
      </c>
      <c r="C93" s="50"/>
      <c r="D93" s="50"/>
      <c r="E93" s="50"/>
      <c r="F93" s="50"/>
      <c r="G93" s="51"/>
      <c r="H93" s="238" t="s">
        <v>112</v>
      </c>
      <c r="I93" s="284"/>
      <c r="J93" s="285">
        <f>J94+J96+J98+J100+J105+J110+J112+J114+J117+J121+J123+J125+J127+J129+J131+J136+J138+J140+J142+J146+J148+J152+J154+J156+J158+J160+J162+J168+J170+J172+J174</f>
        <v>3930.9</v>
      </c>
      <c r="K93" s="285">
        <f>K94+K96+K98+K100+K105+K108+K110+K112+K114+K117+K121+K123+K125+K127+K129+K131+K136+K138+K140+K142+K144+K146+K148+K150+K152+K154+K156+K158+K160+K162+K164+K166+K168+K170+K172+K174+K176</f>
        <v>4120.8</v>
      </c>
      <c r="L93" s="286">
        <f>L94+L96+L98+L100+L105+L110+L112+L114+L117+L121+L123+L125+L127+L129+L131+L136+L140+L142+L146+L148+L152+L154+L156+L158+L160+L162+L168+L170+L172+L174</f>
        <v>3994.7</v>
      </c>
      <c r="M93" s="286">
        <f>M94+M96+M98+M100+M105+M110+M112+M114+M117+M121+M123+M125+M127+M129+M131+M136+M140+M142+M146+M148+M152+M154+M156+M158+M160+M162+M168+M170+M172+M174</f>
        <v>4051</v>
      </c>
      <c r="N93" s="286">
        <f>N94+N96+N98+N100+N105+N110+N112+N114+N117+N121+N123+N125+N127+N129+N131+N136+N140+N142+N146+N148+N152+N154+N156+N158+N160+N162+N168+N170+N172+N174</f>
        <v>4027.4</v>
      </c>
      <c r="O93" s="286">
        <f>O94+O96+O98+O100+O105+O110+O112+O114+O117+O121+O123+O125+O127+O129+O131+O136+O140+O142+O146+O148+O152+O154+O156+O158+O160+O162+O168+O170+O172+O174</f>
        <v>4071.2</v>
      </c>
    </row>
    <row r="94" ht="16.5" spans="2:15">
      <c r="B94" s="239" t="s">
        <v>113</v>
      </c>
      <c r="C94" s="240"/>
      <c r="D94" s="240"/>
      <c r="E94" s="240"/>
      <c r="F94" s="240"/>
      <c r="G94" s="241"/>
      <c r="H94" s="242" t="s">
        <v>112</v>
      </c>
      <c r="I94" s="287">
        <v>2111</v>
      </c>
      <c r="J94" s="288">
        <f t="shared" ref="J94:O94" si="13">J95</f>
        <v>1996.3</v>
      </c>
      <c r="K94" s="288">
        <f t="shared" si="13"/>
        <v>1950.9</v>
      </c>
      <c r="L94" s="288">
        <f t="shared" si="13"/>
        <v>2118</v>
      </c>
      <c r="M94" s="288">
        <f t="shared" si="13"/>
        <v>2104.2</v>
      </c>
      <c r="N94" s="288">
        <f t="shared" si="13"/>
        <v>2127</v>
      </c>
      <c r="O94" s="288">
        <f t="shared" si="13"/>
        <v>2150</v>
      </c>
    </row>
    <row r="95" ht="16.5" spans="2:15">
      <c r="B95" s="243" t="s">
        <v>114</v>
      </c>
      <c r="C95" s="244"/>
      <c r="D95" s="244"/>
      <c r="E95" s="244"/>
      <c r="F95" s="244"/>
      <c r="G95" s="245"/>
      <c r="H95" s="242" t="s">
        <v>112</v>
      </c>
      <c r="I95" s="289">
        <v>211180</v>
      </c>
      <c r="J95" s="290">
        <v>1996.3</v>
      </c>
      <c r="K95" s="269">
        <v>1950.9</v>
      </c>
      <c r="L95" s="291">
        <v>2118</v>
      </c>
      <c r="M95" s="292">
        <v>2104.2</v>
      </c>
      <c r="N95" s="291">
        <v>2127</v>
      </c>
      <c r="O95" s="291">
        <v>2150</v>
      </c>
    </row>
    <row r="96" ht="16.5" spans="2:15">
      <c r="B96" s="243" t="s">
        <v>115</v>
      </c>
      <c r="C96" s="244"/>
      <c r="D96" s="244"/>
      <c r="E96" s="244"/>
      <c r="F96" s="244"/>
      <c r="G96" s="245"/>
      <c r="H96" s="242" t="s">
        <v>112</v>
      </c>
      <c r="I96" s="293">
        <v>2121</v>
      </c>
      <c r="J96" s="288">
        <f t="shared" ref="J96:O96" si="14">J97</f>
        <v>579</v>
      </c>
      <c r="K96" s="288">
        <f t="shared" si="14"/>
        <v>554</v>
      </c>
      <c r="L96" s="288">
        <f t="shared" si="14"/>
        <v>614.2</v>
      </c>
      <c r="M96" s="294">
        <f t="shared" si="14"/>
        <v>610.1</v>
      </c>
      <c r="N96" s="288">
        <f t="shared" si="14"/>
        <v>616.8</v>
      </c>
      <c r="O96" s="288">
        <f t="shared" si="14"/>
        <v>623.5</v>
      </c>
    </row>
    <row r="97" ht="16.5" spans="2:15">
      <c r="B97" s="246" t="s">
        <v>116</v>
      </c>
      <c r="C97" s="247"/>
      <c r="D97" s="247"/>
      <c r="E97" s="247"/>
      <c r="F97" s="247"/>
      <c r="G97" s="248"/>
      <c r="H97" s="242" t="s">
        <v>112</v>
      </c>
      <c r="I97" s="74">
        <v>212100</v>
      </c>
      <c r="J97" s="295">
        <v>579</v>
      </c>
      <c r="K97" s="269">
        <v>554</v>
      </c>
      <c r="L97" s="291">
        <v>614.2</v>
      </c>
      <c r="M97" s="292">
        <v>610.1</v>
      </c>
      <c r="N97" s="292">
        <v>616.8</v>
      </c>
      <c r="O97" s="292">
        <f>O95*29/100</f>
        <v>623.5</v>
      </c>
    </row>
    <row r="98" ht="16.5" spans="2:15">
      <c r="B98" s="246" t="s">
        <v>117</v>
      </c>
      <c r="C98" s="247"/>
      <c r="D98" s="247"/>
      <c r="E98" s="247"/>
      <c r="F98" s="247"/>
      <c r="G98" s="248"/>
      <c r="H98" s="242" t="s">
        <v>112</v>
      </c>
      <c r="I98" s="293">
        <v>2122</v>
      </c>
      <c r="J98" s="288">
        <f t="shared" ref="J98:O98" si="15">J99</f>
        <v>0</v>
      </c>
      <c r="K98" s="288">
        <f t="shared" si="15"/>
        <v>0</v>
      </c>
      <c r="L98" s="288">
        <f t="shared" si="15"/>
        <v>0</v>
      </c>
      <c r="M98" s="288">
        <f t="shared" si="15"/>
        <v>0</v>
      </c>
      <c r="N98" s="288">
        <f t="shared" si="15"/>
        <v>0</v>
      </c>
      <c r="O98" s="288">
        <f t="shared" si="15"/>
        <v>0</v>
      </c>
    </row>
    <row r="99" ht="16.5" spans="2:15">
      <c r="B99" s="246" t="s">
        <v>118</v>
      </c>
      <c r="C99" s="247"/>
      <c r="D99" s="247"/>
      <c r="E99" s="247"/>
      <c r="F99" s="247"/>
      <c r="G99" s="248"/>
      <c r="H99" s="242" t="s">
        <v>112</v>
      </c>
      <c r="I99" s="74">
        <v>212210</v>
      </c>
      <c r="J99" s="295">
        <v>0</v>
      </c>
      <c r="K99" s="269">
        <v>0</v>
      </c>
      <c r="L99" s="291">
        <v>0</v>
      </c>
      <c r="M99" s="291">
        <v>0</v>
      </c>
      <c r="N99" s="291">
        <v>0</v>
      </c>
      <c r="O99" s="291">
        <v>0</v>
      </c>
    </row>
    <row r="100" ht="16.5" spans="2:15">
      <c r="B100" s="246" t="s">
        <v>119</v>
      </c>
      <c r="C100" s="247"/>
      <c r="D100" s="247"/>
      <c r="E100" s="247"/>
      <c r="F100" s="247"/>
      <c r="G100" s="248"/>
      <c r="H100" s="242" t="s">
        <v>112</v>
      </c>
      <c r="I100" s="293">
        <v>2221</v>
      </c>
      <c r="J100" s="288">
        <f t="shared" ref="J100:O100" si="16">J101+J102+J103+J104</f>
        <v>595</v>
      </c>
      <c r="K100" s="288">
        <f t="shared" si="16"/>
        <v>239</v>
      </c>
      <c r="L100" s="288">
        <f t="shared" si="16"/>
        <v>198</v>
      </c>
      <c r="M100" s="288">
        <f t="shared" si="16"/>
        <v>246.2</v>
      </c>
      <c r="N100" s="288">
        <f t="shared" si="16"/>
        <v>240</v>
      </c>
      <c r="O100" s="288">
        <f t="shared" si="16"/>
        <v>265</v>
      </c>
    </row>
    <row r="101" ht="16.5" spans="2:15">
      <c r="B101" s="246" t="s">
        <v>120</v>
      </c>
      <c r="C101" s="247"/>
      <c r="D101" s="247"/>
      <c r="E101" s="247"/>
      <c r="F101" s="247"/>
      <c r="G101" s="248"/>
      <c r="H101" s="242" t="s">
        <v>112</v>
      </c>
      <c r="I101" s="296">
        <v>222110</v>
      </c>
      <c r="J101" s="297">
        <v>85</v>
      </c>
      <c r="K101" s="269">
        <v>70</v>
      </c>
      <c r="L101" s="269">
        <v>50</v>
      </c>
      <c r="M101" s="269">
        <v>100</v>
      </c>
      <c r="N101" s="269">
        <v>85</v>
      </c>
      <c r="O101" s="269">
        <v>85</v>
      </c>
    </row>
    <row r="102" ht="16.5" spans="2:15">
      <c r="B102" s="249" t="s">
        <v>121</v>
      </c>
      <c r="C102" s="250"/>
      <c r="D102" s="250"/>
      <c r="E102" s="250"/>
      <c r="F102" s="250"/>
      <c r="G102" s="251"/>
      <c r="H102" s="242" t="s">
        <v>112</v>
      </c>
      <c r="I102" s="296">
        <v>222120</v>
      </c>
      <c r="J102" s="297">
        <v>450</v>
      </c>
      <c r="K102" s="269">
        <v>109</v>
      </c>
      <c r="L102" s="269">
        <v>120</v>
      </c>
      <c r="M102" s="269">
        <v>120</v>
      </c>
      <c r="N102" s="269">
        <v>120</v>
      </c>
      <c r="O102" s="269">
        <v>120</v>
      </c>
    </row>
    <row r="103" ht="16.5" spans="2:15">
      <c r="B103" s="249" t="s">
        <v>122</v>
      </c>
      <c r="C103" s="250"/>
      <c r="D103" s="250"/>
      <c r="E103" s="250"/>
      <c r="F103" s="250"/>
      <c r="G103" s="251"/>
      <c r="H103" s="242" t="s">
        <v>112</v>
      </c>
      <c r="I103" s="296">
        <v>222140</v>
      </c>
      <c r="J103" s="297">
        <v>50</v>
      </c>
      <c r="K103" s="269">
        <v>57.7</v>
      </c>
      <c r="L103" s="269">
        <v>25</v>
      </c>
      <c r="M103" s="269">
        <v>26</v>
      </c>
      <c r="N103" s="269">
        <v>25</v>
      </c>
      <c r="O103" s="269">
        <v>50</v>
      </c>
    </row>
    <row r="104" ht="16.5" spans="2:15">
      <c r="B104" s="249" t="s">
        <v>123</v>
      </c>
      <c r="C104" s="250"/>
      <c r="D104" s="250"/>
      <c r="E104" s="250"/>
      <c r="F104" s="250"/>
      <c r="G104" s="251"/>
      <c r="H104" s="242" t="s">
        <v>112</v>
      </c>
      <c r="I104" s="296">
        <v>222190</v>
      </c>
      <c r="J104" s="297">
        <v>10</v>
      </c>
      <c r="K104" s="269">
        <v>2.3</v>
      </c>
      <c r="L104" s="269">
        <v>3</v>
      </c>
      <c r="M104" s="269">
        <v>0.2</v>
      </c>
      <c r="N104" s="269">
        <v>10</v>
      </c>
      <c r="O104" s="269">
        <v>10</v>
      </c>
    </row>
    <row r="105" ht="16.5" spans="2:15">
      <c r="B105" s="246" t="s">
        <v>124</v>
      </c>
      <c r="C105" s="247"/>
      <c r="D105" s="247"/>
      <c r="E105" s="247"/>
      <c r="F105" s="247"/>
      <c r="G105" s="248"/>
      <c r="H105" s="242" t="s">
        <v>112</v>
      </c>
      <c r="I105" s="293">
        <v>2222</v>
      </c>
      <c r="J105" s="288">
        <f t="shared" ref="J105:O105" si="17">J106+J107</f>
        <v>3.3</v>
      </c>
      <c r="K105" s="288">
        <f t="shared" si="17"/>
        <v>2</v>
      </c>
      <c r="L105" s="288">
        <f t="shared" si="17"/>
        <v>2.5</v>
      </c>
      <c r="M105" s="288">
        <f t="shared" si="17"/>
        <v>1.6</v>
      </c>
      <c r="N105" s="288">
        <f t="shared" si="17"/>
        <v>3.3</v>
      </c>
      <c r="O105" s="288">
        <f t="shared" si="17"/>
        <v>3.3</v>
      </c>
    </row>
    <row r="106" ht="16.5" spans="2:15">
      <c r="B106" s="246" t="s">
        <v>125</v>
      </c>
      <c r="C106" s="247"/>
      <c r="D106" s="247"/>
      <c r="E106" s="247"/>
      <c r="F106" s="247"/>
      <c r="G106" s="248"/>
      <c r="H106" s="242" t="s">
        <v>112</v>
      </c>
      <c r="I106" s="74">
        <v>222210</v>
      </c>
      <c r="J106" s="295">
        <v>2.8</v>
      </c>
      <c r="K106" s="269">
        <v>1.9</v>
      </c>
      <c r="L106" s="269">
        <v>2</v>
      </c>
      <c r="M106" s="269">
        <v>1</v>
      </c>
      <c r="N106" s="269">
        <v>2.8</v>
      </c>
      <c r="O106" s="269">
        <v>2.8</v>
      </c>
    </row>
    <row r="107" ht="16.5" spans="2:15">
      <c r="B107" s="246" t="s">
        <v>126</v>
      </c>
      <c r="C107" s="247"/>
      <c r="D107" s="247"/>
      <c r="E107" s="247"/>
      <c r="F107" s="247"/>
      <c r="G107" s="248"/>
      <c r="H107" s="242" t="s">
        <v>112</v>
      </c>
      <c r="I107" s="74">
        <v>222220</v>
      </c>
      <c r="J107" s="295">
        <v>0.5</v>
      </c>
      <c r="K107" s="269">
        <v>0.1</v>
      </c>
      <c r="L107" s="269">
        <v>0.5</v>
      </c>
      <c r="M107" s="269">
        <v>0.6</v>
      </c>
      <c r="N107" s="269">
        <v>0.5</v>
      </c>
      <c r="O107" s="269">
        <v>0.5</v>
      </c>
    </row>
    <row r="108" ht="16.5" spans="2:15">
      <c r="B108" s="246" t="s">
        <v>127</v>
      </c>
      <c r="C108" s="247"/>
      <c r="D108" s="247"/>
      <c r="E108" s="247"/>
      <c r="F108" s="247"/>
      <c r="G108" s="248"/>
      <c r="H108" s="242" t="s">
        <v>112</v>
      </c>
      <c r="I108" s="293">
        <v>2224</v>
      </c>
      <c r="J108" s="288"/>
      <c r="K108" s="288">
        <f>K109</f>
        <v>1.2</v>
      </c>
      <c r="L108" s="288"/>
      <c r="M108" s="288"/>
      <c r="N108" s="288"/>
      <c r="O108" s="288"/>
    </row>
    <row r="109" ht="16.5" spans="2:15">
      <c r="B109" s="246" t="s">
        <v>127</v>
      </c>
      <c r="C109" s="247"/>
      <c r="D109" s="247"/>
      <c r="E109" s="247"/>
      <c r="F109" s="247"/>
      <c r="G109" s="248"/>
      <c r="H109" s="242" t="s">
        <v>112</v>
      </c>
      <c r="I109" s="74">
        <v>222400</v>
      </c>
      <c r="J109" s="295"/>
      <c r="K109" s="269">
        <v>1.2</v>
      </c>
      <c r="L109" s="269"/>
      <c r="M109" s="269"/>
      <c r="N109" s="269"/>
      <c r="O109" s="269"/>
    </row>
    <row r="110" ht="16.5" customHeight="1" spans="2:15">
      <c r="B110" s="246" t="s">
        <v>128</v>
      </c>
      <c r="C110" s="247"/>
      <c r="D110" s="247"/>
      <c r="E110" s="247"/>
      <c r="F110" s="247"/>
      <c r="G110" s="248"/>
      <c r="H110" s="242" t="s">
        <v>112</v>
      </c>
      <c r="I110" s="293">
        <v>2225</v>
      </c>
      <c r="J110" s="288">
        <f t="shared" ref="J110:O110" si="18">J111</f>
        <v>5</v>
      </c>
      <c r="K110" s="288">
        <f t="shared" si="18"/>
        <v>13.6</v>
      </c>
      <c r="L110" s="288">
        <f t="shared" si="18"/>
        <v>6</v>
      </c>
      <c r="M110" s="288">
        <f t="shared" si="18"/>
        <v>2</v>
      </c>
      <c r="N110" s="288">
        <f t="shared" si="18"/>
        <v>5</v>
      </c>
      <c r="O110" s="288">
        <f t="shared" si="18"/>
        <v>5</v>
      </c>
    </row>
    <row r="111" ht="16.5" customHeight="1" spans="2:15">
      <c r="B111" s="246" t="s">
        <v>129</v>
      </c>
      <c r="C111" s="247"/>
      <c r="D111" s="247"/>
      <c r="E111" s="247"/>
      <c r="F111" s="247"/>
      <c r="G111" s="248"/>
      <c r="H111" s="242" t="s">
        <v>112</v>
      </c>
      <c r="I111" s="74">
        <v>222500</v>
      </c>
      <c r="J111" s="295">
        <v>5</v>
      </c>
      <c r="K111" s="269">
        <v>13.6</v>
      </c>
      <c r="L111" s="269">
        <v>6</v>
      </c>
      <c r="M111" s="269">
        <v>2</v>
      </c>
      <c r="N111" s="269">
        <v>5</v>
      </c>
      <c r="O111" s="269">
        <v>5</v>
      </c>
    </row>
    <row r="112" ht="16.5" customHeight="1" spans="2:15">
      <c r="B112" s="246" t="s">
        <v>130</v>
      </c>
      <c r="C112" s="247"/>
      <c r="D112" s="247"/>
      <c r="E112" s="247"/>
      <c r="F112" s="247"/>
      <c r="G112" s="248"/>
      <c r="H112" s="242" t="s">
        <v>112</v>
      </c>
      <c r="I112" s="293">
        <v>2226</v>
      </c>
      <c r="J112" s="288">
        <f t="shared" ref="J112:O112" si="19">J113</f>
        <v>2</v>
      </c>
      <c r="K112" s="288">
        <f t="shared" si="19"/>
        <v>3.2</v>
      </c>
      <c r="L112" s="288">
        <f t="shared" si="19"/>
        <v>3</v>
      </c>
      <c r="M112" s="288">
        <f t="shared" si="19"/>
        <v>1</v>
      </c>
      <c r="N112" s="288">
        <f t="shared" si="19"/>
        <v>2</v>
      </c>
      <c r="O112" s="288">
        <f t="shared" si="19"/>
        <v>2</v>
      </c>
    </row>
    <row r="113" ht="16.5" customHeight="1" spans="2:15">
      <c r="B113" s="246" t="s">
        <v>130</v>
      </c>
      <c r="C113" s="247"/>
      <c r="D113" s="247"/>
      <c r="E113" s="247"/>
      <c r="F113" s="247"/>
      <c r="G113" s="248"/>
      <c r="H113" s="242" t="s">
        <v>112</v>
      </c>
      <c r="I113" s="74">
        <v>222600</v>
      </c>
      <c r="J113" s="295">
        <v>2</v>
      </c>
      <c r="K113" s="269">
        <v>3.2</v>
      </c>
      <c r="L113" s="269">
        <v>3</v>
      </c>
      <c r="M113" s="269">
        <v>1</v>
      </c>
      <c r="N113" s="269">
        <v>2</v>
      </c>
      <c r="O113" s="269">
        <v>2</v>
      </c>
    </row>
    <row r="114" ht="16.5" customHeight="1" spans="2:15">
      <c r="B114" s="246" t="s">
        <v>131</v>
      </c>
      <c r="C114" s="247"/>
      <c r="D114" s="247"/>
      <c r="E114" s="247"/>
      <c r="F114" s="247"/>
      <c r="G114" s="248"/>
      <c r="H114" s="242" t="s">
        <v>112</v>
      </c>
      <c r="I114" s="293">
        <v>2227</v>
      </c>
      <c r="J114" s="288">
        <f t="shared" ref="J114:O114" si="20">J115</f>
        <v>0.5</v>
      </c>
      <c r="K114" s="288">
        <f>K115+K116</f>
        <v>1.1</v>
      </c>
      <c r="L114" s="288">
        <f t="shared" si="20"/>
        <v>0.5</v>
      </c>
      <c r="M114" s="288">
        <f t="shared" si="20"/>
        <v>0.5</v>
      </c>
      <c r="N114" s="288">
        <f t="shared" si="20"/>
        <v>0.5</v>
      </c>
      <c r="O114" s="288">
        <f t="shared" si="20"/>
        <v>0.5</v>
      </c>
    </row>
    <row r="115" ht="16.5" customHeight="1" spans="2:15">
      <c r="B115" s="246" t="s">
        <v>132</v>
      </c>
      <c r="C115" s="247"/>
      <c r="D115" s="247"/>
      <c r="E115" s="247"/>
      <c r="F115" s="247"/>
      <c r="G115" s="248"/>
      <c r="H115" s="242" t="s">
        <v>112</v>
      </c>
      <c r="I115" s="74">
        <v>222710</v>
      </c>
      <c r="J115" s="295">
        <v>0.5</v>
      </c>
      <c r="K115" s="269">
        <v>0.1</v>
      </c>
      <c r="L115" s="269">
        <v>0.5</v>
      </c>
      <c r="M115" s="269">
        <v>0.5</v>
      </c>
      <c r="N115" s="269">
        <v>0.5</v>
      </c>
      <c r="O115" s="269">
        <v>0.5</v>
      </c>
    </row>
    <row r="116" ht="16.5" customHeight="1" spans="2:15">
      <c r="B116" s="246" t="s">
        <v>133</v>
      </c>
      <c r="C116" s="247"/>
      <c r="D116" s="247"/>
      <c r="E116" s="247"/>
      <c r="F116" s="247"/>
      <c r="G116" s="248"/>
      <c r="H116" s="242" t="s">
        <v>112</v>
      </c>
      <c r="I116" s="74">
        <v>222720</v>
      </c>
      <c r="J116" s="295"/>
      <c r="K116" s="269">
        <v>1</v>
      </c>
      <c r="L116" s="269"/>
      <c r="M116" s="269"/>
      <c r="N116" s="269"/>
      <c r="O116" s="269"/>
    </row>
    <row r="117" ht="16.5" spans="2:15">
      <c r="B117" s="246" t="s">
        <v>134</v>
      </c>
      <c r="C117" s="247"/>
      <c r="D117" s="247"/>
      <c r="E117" s="247"/>
      <c r="F117" s="247"/>
      <c r="G117" s="248"/>
      <c r="H117" s="242" t="s">
        <v>112</v>
      </c>
      <c r="I117" s="293">
        <v>2229</v>
      </c>
      <c r="J117" s="288">
        <f>J119+J118</f>
        <v>5</v>
      </c>
      <c r="K117" s="288">
        <f>K118+K119+K120</f>
        <v>5.2</v>
      </c>
      <c r="L117" s="288">
        <f>L119+L118+L120</f>
        <v>1.5</v>
      </c>
      <c r="M117" s="288">
        <f>M119+M118+M120</f>
        <v>5.5</v>
      </c>
      <c r="N117" s="288">
        <f>N119+N118+N120</f>
        <v>5</v>
      </c>
      <c r="O117" s="288">
        <f>O119+O118+O120</f>
        <v>5</v>
      </c>
    </row>
    <row r="118" ht="16.5" customHeight="1" spans="2:15">
      <c r="B118" s="246" t="s">
        <v>135</v>
      </c>
      <c r="C118" s="247"/>
      <c r="D118" s="247"/>
      <c r="E118" s="247"/>
      <c r="F118" s="247"/>
      <c r="G118" s="248"/>
      <c r="H118" s="242" t="s">
        <v>112</v>
      </c>
      <c r="I118" s="74">
        <v>222980</v>
      </c>
      <c r="J118" s="295">
        <v>0.5</v>
      </c>
      <c r="K118" s="269">
        <v>0.2</v>
      </c>
      <c r="L118" s="269">
        <v>0.5</v>
      </c>
      <c r="M118" s="269">
        <v>0.5</v>
      </c>
      <c r="N118" s="269">
        <v>0.5</v>
      </c>
      <c r="O118" s="269">
        <v>0.5</v>
      </c>
    </row>
    <row r="119" ht="16.5" customHeight="1" spans="2:15">
      <c r="B119" s="246" t="s">
        <v>136</v>
      </c>
      <c r="C119" s="247"/>
      <c r="D119" s="247"/>
      <c r="E119" s="247"/>
      <c r="F119" s="247"/>
      <c r="G119" s="248"/>
      <c r="H119" s="242" t="s">
        <v>112</v>
      </c>
      <c r="I119" s="74">
        <v>222990</v>
      </c>
      <c r="J119" s="295">
        <v>4.5</v>
      </c>
      <c r="K119" s="269"/>
      <c r="L119" s="269"/>
      <c r="M119" s="269"/>
      <c r="N119" s="269"/>
      <c r="O119" s="269"/>
    </row>
    <row r="120" ht="16.5" customHeight="1" spans="2:15">
      <c r="B120" s="246" t="s">
        <v>136</v>
      </c>
      <c r="C120" s="247"/>
      <c r="D120" s="247"/>
      <c r="E120" s="247"/>
      <c r="F120" s="247"/>
      <c r="G120" s="248"/>
      <c r="H120" s="242" t="s">
        <v>112</v>
      </c>
      <c r="I120" s="74">
        <v>222999</v>
      </c>
      <c r="J120" s="295"/>
      <c r="K120" s="269">
        <v>5</v>
      </c>
      <c r="L120" s="269">
        <v>1</v>
      </c>
      <c r="M120" s="269">
        <v>5</v>
      </c>
      <c r="N120" s="269">
        <v>4.5</v>
      </c>
      <c r="O120" s="269">
        <v>4.5</v>
      </c>
    </row>
    <row r="121" ht="35.25" customHeight="1" spans="2:15">
      <c r="B121" s="246" t="s">
        <v>137</v>
      </c>
      <c r="C121" s="247"/>
      <c r="D121" s="247"/>
      <c r="E121" s="247"/>
      <c r="F121" s="247"/>
      <c r="G121" s="248"/>
      <c r="H121" s="242" t="s">
        <v>112</v>
      </c>
      <c r="I121" s="293">
        <v>2735</v>
      </c>
      <c r="J121" s="298">
        <f t="shared" ref="J121:O121" si="21">J122</f>
        <v>12.8</v>
      </c>
      <c r="K121" s="298">
        <f t="shared" si="21"/>
        <v>15.8</v>
      </c>
      <c r="L121" s="298">
        <f t="shared" si="21"/>
        <v>10</v>
      </c>
      <c r="M121" s="298">
        <f t="shared" si="21"/>
        <v>20</v>
      </c>
      <c r="N121" s="298">
        <f t="shared" si="21"/>
        <v>24.8</v>
      </c>
      <c r="O121" s="298">
        <f t="shared" si="21"/>
        <v>14</v>
      </c>
    </row>
    <row r="122" ht="16.5" customHeight="1" spans="2:15">
      <c r="B122" s="246" t="s">
        <v>138</v>
      </c>
      <c r="C122" s="247"/>
      <c r="D122" s="247"/>
      <c r="E122" s="247"/>
      <c r="F122" s="247"/>
      <c r="G122" s="248"/>
      <c r="H122" s="242" t="s">
        <v>112</v>
      </c>
      <c r="I122" s="74">
        <v>273500</v>
      </c>
      <c r="J122" s="295">
        <v>12.8</v>
      </c>
      <c r="K122" s="269">
        <v>15.8</v>
      </c>
      <c r="L122" s="269">
        <v>10</v>
      </c>
      <c r="M122" s="269">
        <v>20</v>
      </c>
      <c r="N122" s="269">
        <v>24.8</v>
      </c>
      <c r="O122" s="269">
        <v>14</v>
      </c>
    </row>
    <row r="123" ht="16.5" customHeight="1" spans="2:15">
      <c r="B123" s="249" t="s">
        <v>139</v>
      </c>
      <c r="C123" s="250"/>
      <c r="D123" s="250"/>
      <c r="E123" s="250"/>
      <c r="F123" s="250"/>
      <c r="G123" s="251"/>
      <c r="H123" s="242" t="s">
        <v>112</v>
      </c>
      <c r="I123" s="293">
        <v>2739</v>
      </c>
      <c r="J123" s="298">
        <f t="shared" ref="J123:O123" si="22">J124</f>
        <v>0</v>
      </c>
      <c r="K123" s="298">
        <f t="shared" si="22"/>
        <v>0</v>
      </c>
      <c r="L123" s="298">
        <f t="shared" si="22"/>
        <v>0</v>
      </c>
      <c r="M123" s="298">
        <f t="shared" si="22"/>
        <v>0</v>
      </c>
      <c r="N123" s="298">
        <f t="shared" si="22"/>
        <v>0</v>
      </c>
      <c r="O123" s="298">
        <f t="shared" si="22"/>
        <v>0</v>
      </c>
    </row>
    <row r="124" ht="16.5" customHeight="1" spans="2:15">
      <c r="B124" s="249" t="s">
        <v>139</v>
      </c>
      <c r="C124" s="250"/>
      <c r="D124" s="250"/>
      <c r="E124" s="250"/>
      <c r="F124" s="250"/>
      <c r="G124" s="251"/>
      <c r="H124" s="242" t="s">
        <v>112</v>
      </c>
      <c r="I124" s="74">
        <v>273900</v>
      </c>
      <c r="J124" s="295">
        <v>0</v>
      </c>
      <c r="K124" s="269">
        <v>0</v>
      </c>
      <c r="L124" s="269">
        <v>0</v>
      </c>
      <c r="M124" s="269">
        <v>0</v>
      </c>
      <c r="N124" s="269">
        <v>0</v>
      </c>
      <c r="O124" s="269">
        <v>0</v>
      </c>
    </row>
    <row r="125" ht="16.5" customHeight="1" spans="2:15">
      <c r="B125" s="239" t="s">
        <v>113</v>
      </c>
      <c r="C125" s="240"/>
      <c r="D125" s="240"/>
      <c r="E125" s="240"/>
      <c r="F125" s="240"/>
      <c r="G125" s="241"/>
      <c r="H125" s="242" t="s">
        <v>140</v>
      </c>
      <c r="I125" s="299">
        <v>2111</v>
      </c>
      <c r="J125" s="300">
        <f t="shared" ref="J125:O125" si="23">J126</f>
        <v>115.8</v>
      </c>
      <c r="K125" s="300">
        <f t="shared" si="23"/>
        <v>140.5</v>
      </c>
      <c r="L125" s="300">
        <f t="shared" si="23"/>
        <v>155</v>
      </c>
      <c r="M125" s="300">
        <f t="shared" si="23"/>
        <v>155</v>
      </c>
      <c r="N125" s="300">
        <f t="shared" si="23"/>
        <v>140</v>
      </c>
      <c r="O125" s="300">
        <f t="shared" si="23"/>
        <v>140</v>
      </c>
    </row>
    <row r="126" ht="16.5" customHeight="1" spans="2:15">
      <c r="B126" s="243" t="s">
        <v>114</v>
      </c>
      <c r="C126" s="244"/>
      <c r="D126" s="244"/>
      <c r="E126" s="244"/>
      <c r="F126" s="244"/>
      <c r="G126" s="245"/>
      <c r="H126" s="242" t="s">
        <v>140</v>
      </c>
      <c r="I126" s="289">
        <v>211180</v>
      </c>
      <c r="J126" s="290">
        <v>115.8</v>
      </c>
      <c r="K126" s="269">
        <v>140.5</v>
      </c>
      <c r="L126" s="291">
        <v>155</v>
      </c>
      <c r="M126" s="291">
        <v>155</v>
      </c>
      <c r="N126" s="291">
        <v>140</v>
      </c>
      <c r="O126" s="291">
        <v>140</v>
      </c>
    </row>
    <row r="127" ht="16.5" customHeight="1" spans="2:15">
      <c r="B127" s="243" t="s">
        <v>115</v>
      </c>
      <c r="C127" s="244"/>
      <c r="D127" s="244"/>
      <c r="E127" s="244"/>
      <c r="F127" s="244"/>
      <c r="G127" s="245"/>
      <c r="H127" s="242" t="s">
        <v>140</v>
      </c>
      <c r="I127" s="293">
        <v>2121</v>
      </c>
      <c r="J127" s="301">
        <f t="shared" ref="J127:O127" si="24">J128</f>
        <v>33.6</v>
      </c>
      <c r="K127" s="301">
        <f t="shared" si="24"/>
        <v>50.3</v>
      </c>
      <c r="L127" s="301">
        <f t="shared" si="24"/>
        <v>45</v>
      </c>
      <c r="M127" s="301">
        <f t="shared" si="24"/>
        <v>45</v>
      </c>
      <c r="N127" s="301">
        <f t="shared" si="24"/>
        <v>40.6</v>
      </c>
      <c r="O127" s="301">
        <f t="shared" si="24"/>
        <v>40.6</v>
      </c>
    </row>
    <row r="128" ht="16.5" customHeight="1" spans="2:15">
      <c r="B128" s="246" t="s">
        <v>116</v>
      </c>
      <c r="C128" s="247"/>
      <c r="D128" s="247"/>
      <c r="E128" s="247"/>
      <c r="F128" s="247"/>
      <c r="G128" s="248"/>
      <c r="H128" s="242" t="s">
        <v>140</v>
      </c>
      <c r="I128" s="74">
        <v>212100</v>
      </c>
      <c r="J128" s="295">
        <v>33.6</v>
      </c>
      <c r="K128" s="269">
        <v>50.3</v>
      </c>
      <c r="L128" s="291">
        <v>45</v>
      </c>
      <c r="M128" s="291">
        <v>45</v>
      </c>
      <c r="N128" s="292">
        <f>N126/100*29</f>
        <v>40.6</v>
      </c>
      <c r="O128" s="292">
        <f>O126/100*29</f>
        <v>40.6</v>
      </c>
    </row>
    <row r="129" ht="16.5" customHeight="1" spans="2:15">
      <c r="B129" s="246" t="s">
        <v>117</v>
      </c>
      <c r="C129" s="247"/>
      <c r="D129" s="247"/>
      <c r="E129" s="247"/>
      <c r="F129" s="247"/>
      <c r="G129" s="248"/>
      <c r="H129" s="242" t="s">
        <v>140</v>
      </c>
      <c r="I129" s="293">
        <v>2122</v>
      </c>
      <c r="J129" s="288">
        <f t="shared" ref="J129:O129" si="25">J130</f>
        <v>0</v>
      </c>
      <c r="K129" s="288">
        <f t="shared" si="25"/>
        <v>0</v>
      </c>
      <c r="L129" s="288">
        <f t="shared" si="25"/>
        <v>0</v>
      </c>
      <c r="M129" s="288">
        <f t="shared" si="25"/>
        <v>0</v>
      </c>
      <c r="N129" s="288">
        <f t="shared" si="25"/>
        <v>0</v>
      </c>
      <c r="O129" s="288">
        <f t="shared" si="25"/>
        <v>0</v>
      </c>
    </row>
    <row r="130" ht="16.5" customHeight="1" spans="2:15">
      <c r="B130" s="246" t="s">
        <v>118</v>
      </c>
      <c r="C130" s="247"/>
      <c r="D130" s="247"/>
      <c r="E130" s="247"/>
      <c r="F130" s="247"/>
      <c r="G130" s="248"/>
      <c r="H130" s="242" t="s">
        <v>140</v>
      </c>
      <c r="I130" s="74">
        <v>212210</v>
      </c>
      <c r="J130" s="295">
        <v>0</v>
      </c>
      <c r="K130" s="269">
        <v>0</v>
      </c>
      <c r="L130" s="291">
        <v>0</v>
      </c>
      <c r="M130" s="291">
        <v>0</v>
      </c>
      <c r="N130" s="291">
        <v>0</v>
      </c>
      <c r="O130" s="291">
        <v>0</v>
      </c>
    </row>
    <row r="131" ht="16.5" customHeight="1" spans="2:15">
      <c r="B131" s="246" t="s">
        <v>119</v>
      </c>
      <c r="C131" s="247"/>
      <c r="D131" s="247"/>
      <c r="E131" s="247"/>
      <c r="F131" s="247"/>
      <c r="G131" s="248"/>
      <c r="H131" s="242" t="s">
        <v>140</v>
      </c>
      <c r="I131" s="293">
        <v>2221</v>
      </c>
      <c r="J131" s="288">
        <f>J132+J133+J134+J135</f>
        <v>0</v>
      </c>
      <c r="K131" s="288">
        <f>K132+K133+K134+K135</f>
        <v>0</v>
      </c>
      <c r="L131" s="288">
        <f>SUM(L132:L135)</f>
        <v>0</v>
      </c>
      <c r="M131" s="288">
        <f>SUM(M132:M135)</f>
        <v>20.2</v>
      </c>
      <c r="N131" s="288">
        <f>SUM(N132:N135)</f>
        <v>0</v>
      </c>
      <c r="O131" s="288">
        <f>SUM(O132:O135)</f>
        <v>0</v>
      </c>
    </row>
    <row r="132" ht="16.5" customHeight="1" spans="2:15">
      <c r="B132" s="246" t="s">
        <v>120</v>
      </c>
      <c r="C132" s="247"/>
      <c r="D132" s="247"/>
      <c r="E132" s="247"/>
      <c r="F132" s="247"/>
      <c r="G132" s="248"/>
      <c r="H132" s="242" t="s">
        <v>140</v>
      </c>
      <c r="I132" s="296">
        <v>222110</v>
      </c>
      <c r="J132" s="297">
        <v>0</v>
      </c>
      <c r="K132" s="269">
        <v>0</v>
      </c>
      <c r="L132" s="269">
        <v>0</v>
      </c>
      <c r="M132" s="269">
        <v>0</v>
      </c>
      <c r="N132" s="269">
        <v>0</v>
      </c>
      <c r="O132" s="269">
        <v>0</v>
      </c>
    </row>
    <row r="133" ht="16.5" customHeight="1" spans="2:15">
      <c r="B133" s="249" t="s">
        <v>121</v>
      </c>
      <c r="C133" s="250"/>
      <c r="D133" s="250"/>
      <c r="E133" s="250"/>
      <c r="F133" s="250"/>
      <c r="G133" s="251"/>
      <c r="H133" s="242" t="s">
        <v>140</v>
      </c>
      <c r="I133" s="296">
        <v>222120</v>
      </c>
      <c r="J133" s="297">
        <v>0</v>
      </c>
      <c r="K133" s="269">
        <v>0</v>
      </c>
      <c r="L133" s="269">
        <v>0</v>
      </c>
      <c r="M133" s="269">
        <v>0</v>
      </c>
      <c r="N133" s="269">
        <v>0</v>
      </c>
      <c r="O133" s="269">
        <v>0</v>
      </c>
    </row>
    <row r="134" ht="16.5" customHeight="1" spans="2:15">
      <c r="B134" s="249" t="s">
        <v>122</v>
      </c>
      <c r="C134" s="250"/>
      <c r="D134" s="250"/>
      <c r="E134" s="250"/>
      <c r="F134" s="250"/>
      <c r="G134" s="251"/>
      <c r="H134" s="242" t="s">
        <v>140</v>
      </c>
      <c r="I134" s="296">
        <v>222140</v>
      </c>
      <c r="J134" s="297">
        <v>0</v>
      </c>
      <c r="K134" s="269">
        <v>0</v>
      </c>
      <c r="L134" s="269">
        <v>0</v>
      </c>
      <c r="M134" s="269">
        <v>20</v>
      </c>
      <c r="N134" s="269">
        <v>0</v>
      </c>
      <c r="O134" s="269">
        <v>0</v>
      </c>
    </row>
    <row r="135" ht="16.5" customHeight="1" spans="2:15">
      <c r="B135" s="249" t="s">
        <v>123</v>
      </c>
      <c r="C135" s="250"/>
      <c r="D135" s="250"/>
      <c r="E135" s="250"/>
      <c r="F135" s="250"/>
      <c r="G135" s="251"/>
      <c r="H135" s="242" t="s">
        <v>140</v>
      </c>
      <c r="I135" s="296">
        <v>222190</v>
      </c>
      <c r="J135" s="297">
        <v>0</v>
      </c>
      <c r="K135" s="269">
        <v>0</v>
      </c>
      <c r="L135" s="269">
        <v>0</v>
      </c>
      <c r="M135" s="269">
        <v>0.2</v>
      </c>
      <c r="N135" s="269">
        <v>0</v>
      </c>
      <c r="O135" s="269">
        <v>0</v>
      </c>
    </row>
    <row r="136" ht="34.5" customHeight="1" spans="2:15">
      <c r="B136" s="246" t="s">
        <v>137</v>
      </c>
      <c r="C136" s="247"/>
      <c r="D136" s="247"/>
      <c r="E136" s="247"/>
      <c r="F136" s="247"/>
      <c r="G136" s="248"/>
      <c r="H136" s="242" t="s">
        <v>140</v>
      </c>
      <c r="I136" s="293">
        <v>2735</v>
      </c>
      <c r="J136" s="298">
        <f t="shared" ref="J136:O136" si="26">J137</f>
        <v>1.6</v>
      </c>
      <c r="K136" s="298">
        <f t="shared" si="26"/>
        <v>0</v>
      </c>
      <c r="L136" s="298">
        <f t="shared" si="26"/>
        <v>1</v>
      </c>
      <c r="M136" s="298">
        <f t="shared" si="26"/>
        <v>14</v>
      </c>
      <c r="N136" s="298">
        <f t="shared" si="26"/>
        <v>1.6</v>
      </c>
      <c r="O136" s="298">
        <f t="shared" si="26"/>
        <v>1.6</v>
      </c>
    </row>
    <row r="137" ht="16.5" customHeight="1" spans="2:15">
      <c r="B137" s="246" t="s">
        <v>138</v>
      </c>
      <c r="C137" s="247"/>
      <c r="D137" s="247"/>
      <c r="E137" s="247"/>
      <c r="F137" s="247"/>
      <c r="G137" s="248"/>
      <c r="H137" s="242" t="s">
        <v>140</v>
      </c>
      <c r="I137" s="74">
        <v>273500</v>
      </c>
      <c r="J137" s="295">
        <v>1.6</v>
      </c>
      <c r="K137" s="269">
        <v>0</v>
      </c>
      <c r="L137" s="269">
        <v>1</v>
      </c>
      <c r="M137" s="269">
        <v>14</v>
      </c>
      <c r="N137" s="269">
        <v>1.6</v>
      </c>
      <c r="O137" s="269">
        <v>1.6</v>
      </c>
    </row>
    <row r="138" ht="16.5" customHeight="1" spans="2:15">
      <c r="B138" s="249" t="s">
        <v>139</v>
      </c>
      <c r="C138" s="250"/>
      <c r="D138" s="250"/>
      <c r="E138" s="250"/>
      <c r="F138" s="250"/>
      <c r="G138" s="251"/>
      <c r="H138" s="242" t="s">
        <v>140</v>
      </c>
      <c r="I138" s="293">
        <v>2739</v>
      </c>
      <c r="J138" s="298">
        <f t="shared" ref="J138:O138" si="27">J139</f>
        <v>0</v>
      </c>
      <c r="K138" s="298">
        <f t="shared" si="27"/>
        <v>0</v>
      </c>
      <c r="L138" s="298">
        <f t="shared" si="27"/>
        <v>0</v>
      </c>
      <c r="M138" s="298">
        <f t="shared" si="27"/>
        <v>0</v>
      </c>
      <c r="N138" s="298">
        <f t="shared" si="27"/>
        <v>0</v>
      </c>
      <c r="O138" s="298">
        <f t="shared" si="27"/>
        <v>0</v>
      </c>
    </row>
    <row r="139" ht="16.5" customHeight="1" spans="2:15">
      <c r="B139" s="249" t="s">
        <v>139</v>
      </c>
      <c r="C139" s="250"/>
      <c r="D139" s="250"/>
      <c r="E139" s="250"/>
      <c r="F139" s="250"/>
      <c r="G139" s="251"/>
      <c r="H139" s="242" t="s">
        <v>140</v>
      </c>
      <c r="I139" s="74">
        <v>273900</v>
      </c>
      <c r="J139" s="295">
        <v>0</v>
      </c>
      <c r="K139" s="269">
        <v>0</v>
      </c>
      <c r="L139" s="269">
        <v>0</v>
      </c>
      <c r="M139" s="269">
        <v>0</v>
      </c>
      <c r="N139" s="269">
        <v>0</v>
      </c>
      <c r="O139" s="269">
        <v>0</v>
      </c>
    </row>
    <row r="140" ht="16.5" customHeight="1" spans="2:15">
      <c r="B140" s="249" t="s">
        <v>141</v>
      </c>
      <c r="C140" s="250"/>
      <c r="D140" s="250"/>
      <c r="E140" s="250"/>
      <c r="F140" s="250"/>
      <c r="G140" s="251"/>
      <c r="H140" s="242" t="s">
        <v>142</v>
      </c>
      <c r="I140" s="293">
        <v>2725</v>
      </c>
      <c r="J140" s="288">
        <f t="shared" ref="J140:O140" si="28">J141</f>
        <v>36</v>
      </c>
      <c r="K140" s="288">
        <f t="shared" si="28"/>
        <v>24</v>
      </c>
      <c r="L140" s="288">
        <f t="shared" si="28"/>
        <v>24</v>
      </c>
      <c r="M140" s="288">
        <f t="shared" si="28"/>
        <v>28</v>
      </c>
      <c r="N140" s="288">
        <f t="shared" si="28"/>
        <v>28</v>
      </c>
      <c r="O140" s="288">
        <f t="shared" si="28"/>
        <v>28</v>
      </c>
    </row>
    <row r="141" ht="16.5" customHeight="1" spans="2:15">
      <c r="B141" s="249" t="s">
        <v>141</v>
      </c>
      <c r="C141" s="250"/>
      <c r="D141" s="250"/>
      <c r="E141" s="250"/>
      <c r="F141" s="250"/>
      <c r="G141" s="251"/>
      <c r="H141" s="242" t="s">
        <v>142</v>
      </c>
      <c r="I141" s="296">
        <v>272500</v>
      </c>
      <c r="J141" s="297">
        <v>36</v>
      </c>
      <c r="K141" s="269">
        <v>24</v>
      </c>
      <c r="L141" s="269">
        <v>24</v>
      </c>
      <c r="M141" s="269">
        <v>28</v>
      </c>
      <c r="N141" s="269">
        <v>28</v>
      </c>
      <c r="O141" s="269">
        <v>28</v>
      </c>
    </row>
    <row r="142" ht="16.5" customHeight="1" spans="2:15">
      <c r="B142" s="246" t="s">
        <v>143</v>
      </c>
      <c r="C142" s="303"/>
      <c r="D142" s="303"/>
      <c r="E142" s="303"/>
      <c r="F142" s="303"/>
      <c r="G142" s="304"/>
      <c r="H142" s="242" t="s">
        <v>112</v>
      </c>
      <c r="I142" s="293">
        <v>3111</v>
      </c>
      <c r="J142" s="288">
        <f t="shared" ref="J142:O142" si="29">J143</f>
        <v>0</v>
      </c>
      <c r="K142" s="288">
        <f t="shared" si="29"/>
        <v>33</v>
      </c>
      <c r="L142" s="288">
        <f t="shared" si="29"/>
        <v>0</v>
      </c>
      <c r="M142" s="288">
        <f t="shared" si="29"/>
        <v>0</v>
      </c>
      <c r="N142" s="288">
        <f t="shared" si="29"/>
        <v>0</v>
      </c>
      <c r="O142" s="288">
        <f t="shared" si="29"/>
        <v>0</v>
      </c>
    </row>
    <row r="143" ht="16.5" customHeight="1" spans="2:15">
      <c r="B143" s="246" t="s">
        <v>144</v>
      </c>
      <c r="C143" s="247"/>
      <c r="D143" s="247"/>
      <c r="E143" s="247"/>
      <c r="F143" s="247"/>
      <c r="G143" s="248"/>
      <c r="H143" s="242" t="s">
        <v>112</v>
      </c>
      <c r="I143" s="74">
        <v>311120</v>
      </c>
      <c r="J143" s="295">
        <v>0</v>
      </c>
      <c r="K143" s="269">
        <v>33</v>
      </c>
      <c r="L143" s="269">
        <v>0</v>
      </c>
      <c r="M143" s="269">
        <v>0</v>
      </c>
      <c r="N143" s="269">
        <v>0</v>
      </c>
      <c r="O143" s="269">
        <v>0</v>
      </c>
    </row>
    <row r="144" ht="16.5" customHeight="1" spans="2:15">
      <c r="B144" s="246" t="s">
        <v>145</v>
      </c>
      <c r="C144" s="247"/>
      <c r="D144" s="247"/>
      <c r="E144" s="247"/>
      <c r="F144" s="247"/>
      <c r="G144" s="248"/>
      <c r="H144" s="242" t="s">
        <v>112</v>
      </c>
      <c r="I144" s="293">
        <v>3121</v>
      </c>
      <c r="J144" s="288"/>
      <c r="K144" s="288">
        <f>K145</f>
        <v>217</v>
      </c>
      <c r="L144" s="288"/>
      <c r="M144" s="288"/>
      <c r="N144" s="288"/>
      <c r="O144" s="288"/>
    </row>
    <row r="145" ht="16.5" customHeight="1" spans="2:15">
      <c r="B145" s="246" t="s">
        <v>146</v>
      </c>
      <c r="C145" s="247"/>
      <c r="D145" s="247"/>
      <c r="E145" s="247"/>
      <c r="F145" s="247"/>
      <c r="G145" s="248"/>
      <c r="H145" s="242" t="s">
        <v>112</v>
      </c>
      <c r="I145" s="74">
        <v>312120</v>
      </c>
      <c r="J145" s="295"/>
      <c r="K145" s="269">
        <v>217</v>
      </c>
      <c r="L145" s="269"/>
      <c r="M145" s="269"/>
      <c r="N145" s="269"/>
      <c r="O145" s="269"/>
    </row>
    <row r="146" ht="16.5" customHeight="1" spans="2:15">
      <c r="B146" s="246" t="s">
        <v>147</v>
      </c>
      <c r="C146" s="303"/>
      <c r="D146" s="303"/>
      <c r="E146" s="303"/>
      <c r="F146" s="303"/>
      <c r="G146" s="304"/>
      <c r="H146" s="242" t="s">
        <v>112</v>
      </c>
      <c r="I146" s="293">
        <v>3141</v>
      </c>
      <c r="J146" s="288">
        <f t="shared" ref="J146:O146" si="30">J147</f>
        <v>25</v>
      </c>
      <c r="K146" s="288">
        <f t="shared" si="30"/>
        <v>33.8</v>
      </c>
      <c r="L146" s="288">
        <f t="shared" si="30"/>
        <v>12</v>
      </c>
      <c r="M146" s="288">
        <f t="shared" si="30"/>
        <v>5</v>
      </c>
      <c r="N146" s="288">
        <f t="shared" si="30"/>
        <v>15</v>
      </c>
      <c r="O146" s="288">
        <f t="shared" si="30"/>
        <v>15</v>
      </c>
    </row>
    <row r="147" ht="16.5" customHeight="1" spans="2:15">
      <c r="B147" s="246" t="s">
        <v>148</v>
      </c>
      <c r="C147" s="247"/>
      <c r="D147" s="247"/>
      <c r="E147" s="247"/>
      <c r="F147" s="247"/>
      <c r="G147" s="248"/>
      <c r="H147" s="242" t="s">
        <v>112</v>
      </c>
      <c r="I147" s="74">
        <v>314110</v>
      </c>
      <c r="J147" s="295">
        <v>25</v>
      </c>
      <c r="K147" s="269">
        <v>33.8</v>
      </c>
      <c r="L147" s="269">
        <v>12</v>
      </c>
      <c r="M147" s="269">
        <v>5</v>
      </c>
      <c r="N147" s="269">
        <v>15</v>
      </c>
      <c r="O147" s="269">
        <v>15</v>
      </c>
    </row>
    <row r="148" ht="33" customHeight="1" spans="2:15">
      <c r="B148" s="246" t="s">
        <v>149</v>
      </c>
      <c r="C148" s="303"/>
      <c r="D148" s="303"/>
      <c r="E148" s="303"/>
      <c r="F148" s="303"/>
      <c r="G148" s="304"/>
      <c r="H148" s="242" t="s">
        <v>112</v>
      </c>
      <c r="I148" s="293">
        <v>3161</v>
      </c>
      <c r="J148" s="298">
        <f t="shared" ref="J148:O148" si="31">J149</f>
        <v>40</v>
      </c>
      <c r="K148" s="298">
        <f t="shared" si="31"/>
        <v>190.6</v>
      </c>
      <c r="L148" s="298">
        <f t="shared" si="31"/>
        <v>17</v>
      </c>
      <c r="M148" s="298">
        <f t="shared" si="31"/>
        <v>5</v>
      </c>
      <c r="N148" s="298">
        <f t="shared" si="31"/>
        <v>15</v>
      </c>
      <c r="O148" s="298">
        <f t="shared" si="31"/>
        <v>12</v>
      </c>
    </row>
    <row r="149" ht="30" customHeight="1" spans="2:15">
      <c r="B149" s="246" t="s">
        <v>150</v>
      </c>
      <c r="C149" s="247"/>
      <c r="D149" s="247"/>
      <c r="E149" s="247"/>
      <c r="F149" s="247"/>
      <c r="G149" s="248"/>
      <c r="H149" s="242" t="s">
        <v>112</v>
      </c>
      <c r="I149" s="74">
        <v>316110</v>
      </c>
      <c r="J149" s="291">
        <v>40</v>
      </c>
      <c r="K149" s="269">
        <v>190.6</v>
      </c>
      <c r="L149" s="269">
        <v>17</v>
      </c>
      <c r="M149" s="269">
        <v>5</v>
      </c>
      <c r="N149" s="269">
        <v>15</v>
      </c>
      <c r="O149" s="269">
        <v>12</v>
      </c>
    </row>
    <row r="150" ht="19.5" customHeight="1" spans="2:15">
      <c r="B150" s="249" t="s">
        <v>151</v>
      </c>
      <c r="C150" s="250"/>
      <c r="D150" s="250"/>
      <c r="E150" s="250"/>
      <c r="F150" s="250"/>
      <c r="G150" s="251"/>
      <c r="H150" s="242" t="s">
        <v>112</v>
      </c>
      <c r="I150" s="293">
        <v>3181</v>
      </c>
      <c r="J150" s="298"/>
      <c r="K150" s="298">
        <f>K151</f>
        <v>10.2</v>
      </c>
      <c r="L150" s="298"/>
      <c r="M150" s="298"/>
      <c r="N150" s="298"/>
      <c r="O150" s="298"/>
    </row>
    <row r="151" ht="21.75" customHeight="1" spans="2:15">
      <c r="B151" s="249" t="s">
        <v>152</v>
      </c>
      <c r="C151" s="250"/>
      <c r="D151" s="250"/>
      <c r="E151" s="250"/>
      <c r="F151" s="250"/>
      <c r="G151" s="251"/>
      <c r="H151" s="242" t="s">
        <v>112</v>
      </c>
      <c r="I151" s="74">
        <v>318110</v>
      </c>
      <c r="J151" s="291"/>
      <c r="K151" s="269">
        <v>10.2</v>
      </c>
      <c r="L151" s="269"/>
      <c r="M151" s="269"/>
      <c r="N151" s="269"/>
      <c r="O151" s="269"/>
    </row>
    <row r="152" ht="16.5" customHeight="1" spans="2:15">
      <c r="B152" s="246" t="s">
        <v>153</v>
      </c>
      <c r="C152" s="247"/>
      <c r="D152" s="247"/>
      <c r="E152" s="247"/>
      <c r="F152" s="247"/>
      <c r="G152" s="248"/>
      <c r="H152" s="242" t="s">
        <v>112</v>
      </c>
      <c r="I152" s="293">
        <v>3341</v>
      </c>
      <c r="J152" s="288">
        <f t="shared" ref="J152:O152" si="32">J153</f>
        <v>3</v>
      </c>
      <c r="K152" s="288">
        <f t="shared" si="32"/>
        <v>3</v>
      </c>
      <c r="L152" s="288">
        <f t="shared" si="32"/>
        <v>3</v>
      </c>
      <c r="M152" s="288">
        <f t="shared" si="32"/>
        <v>3</v>
      </c>
      <c r="N152" s="288">
        <f t="shared" si="32"/>
        <v>3</v>
      </c>
      <c r="O152" s="288">
        <f t="shared" si="32"/>
        <v>3</v>
      </c>
    </row>
    <row r="153" ht="16.5" customHeight="1" spans="2:15">
      <c r="B153" s="246" t="s">
        <v>154</v>
      </c>
      <c r="C153" s="247"/>
      <c r="D153" s="247"/>
      <c r="E153" s="247"/>
      <c r="F153" s="247"/>
      <c r="G153" s="248"/>
      <c r="H153" s="242" t="s">
        <v>112</v>
      </c>
      <c r="I153" s="74">
        <v>334110</v>
      </c>
      <c r="J153" s="295">
        <v>3</v>
      </c>
      <c r="K153" s="269">
        <v>3</v>
      </c>
      <c r="L153" s="269">
        <v>3</v>
      </c>
      <c r="M153" s="269">
        <v>3</v>
      </c>
      <c r="N153" s="269">
        <v>3</v>
      </c>
      <c r="O153" s="269">
        <v>3</v>
      </c>
    </row>
    <row r="154" ht="16.5" customHeight="1" spans="2:15">
      <c r="B154" s="249" t="s">
        <v>155</v>
      </c>
      <c r="C154" s="250"/>
      <c r="D154" s="250"/>
      <c r="E154" s="250"/>
      <c r="F154" s="250"/>
      <c r="G154" s="251"/>
      <c r="H154" s="242" t="s">
        <v>112</v>
      </c>
      <c r="I154" s="293">
        <v>3351</v>
      </c>
      <c r="J154" s="288">
        <f t="shared" ref="J154:O154" si="33">J155</f>
        <v>5</v>
      </c>
      <c r="K154" s="288">
        <f t="shared" si="33"/>
        <v>47.7</v>
      </c>
      <c r="L154" s="288">
        <f t="shared" si="33"/>
        <v>14</v>
      </c>
      <c r="M154" s="288">
        <f t="shared" si="33"/>
        <v>5</v>
      </c>
      <c r="N154" s="288">
        <f t="shared" si="33"/>
        <v>5</v>
      </c>
      <c r="O154" s="288">
        <f t="shared" si="33"/>
        <v>5</v>
      </c>
    </row>
    <row r="155" ht="16.5" customHeight="1" spans="2:15">
      <c r="B155" s="249" t="s">
        <v>156</v>
      </c>
      <c r="C155" s="250"/>
      <c r="D155" s="250"/>
      <c r="E155" s="250"/>
      <c r="F155" s="250"/>
      <c r="G155" s="251"/>
      <c r="H155" s="242" t="s">
        <v>112</v>
      </c>
      <c r="I155" s="74">
        <v>335110</v>
      </c>
      <c r="J155" s="269">
        <v>5</v>
      </c>
      <c r="K155" s="269">
        <v>47.7</v>
      </c>
      <c r="L155" s="269">
        <v>14</v>
      </c>
      <c r="M155" s="269">
        <v>5</v>
      </c>
      <c r="N155" s="269">
        <v>5</v>
      </c>
      <c r="O155" s="269">
        <v>5</v>
      </c>
    </row>
    <row r="156" ht="30.75" customHeight="1" spans="2:15">
      <c r="B156" s="246" t="s">
        <v>157</v>
      </c>
      <c r="C156" s="247"/>
      <c r="D156" s="247"/>
      <c r="E156" s="247"/>
      <c r="F156" s="247"/>
      <c r="G156" s="248"/>
      <c r="H156" s="242" t="s">
        <v>112</v>
      </c>
      <c r="I156" s="293">
        <v>3361</v>
      </c>
      <c r="J156" s="298">
        <f t="shared" ref="J156:O156" si="34">J157</f>
        <v>35</v>
      </c>
      <c r="K156" s="298">
        <f t="shared" si="34"/>
        <v>61.2</v>
      </c>
      <c r="L156" s="298">
        <f t="shared" si="34"/>
        <v>35</v>
      </c>
      <c r="M156" s="298">
        <f t="shared" si="34"/>
        <v>5</v>
      </c>
      <c r="N156" s="298">
        <f t="shared" si="34"/>
        <v>15</v>
      </c>
      <c r="O156" s="298">
        <f t="shared" si="34"/>
        <v>15</v>
      </c>
    </row>
    <row r="157" ht="18.75" customHeight="1" spans="2:15">
      <c r="B157" s="246" t="s">
        <v>158</v>
      </c>
      <c r="C157" s="247"/>
      <c r="D157" s="247"/>
      <c r="E157" s="247"/>
      <c r="F157" s="247"/>
      <c r="G157" s="248"/>
      <c r="H157" s="242" t="s">
        <v>112</v>
      </c>
      <c r="I157" s="260">
        <v>336110</v>
      </c>
      <c r="J157" s="326">
        <v>35</v>
      </c>
      <c r="K157" s="327">
        <v>61.2</v>
      </c>
      <c r="L157" s="327">
        <v>35</v>
      </c>
      <c r="M157" s="327">
        <v>5</v>
      </c>
      <c r="N157" s="327">
        <v>15</v>
      </c>
      <c r="O157" s="327">
        <v>15</v>
      </c>
    </row>
    <row r="158" ht="16.5" customHeight="1" spans="2:15">
      <c r="B158" s="249" t="s">
        <v>159</v>
      </c>
      <c r="C158" s="250"/>
      <c r="D158" s="250"/>
      <c r="E158" s="250"/>
      <c r="F158" s="250"/>
      <c r="G158" s="251"/>
      <c r="H158" s="242" t="s">
        <v>112</v>
      </c>
      <c r="I158" s="328">
        <v>3371</v>
      </c>
      <c r="J158" s="329">
        <f t="shared" ref="J158:O158" si="35">J159</f>
        <v>20</v>
      </c>
      <c r="K158" s="329">
        <f t="shared" si="35"/>
        <v>16</v>
      </c>
      <c r="L158" s="329">
        <f t="shared" si="35"/>
        <v>30</v>
      </c>
      <c r="M158" s="329">
        <f t="shared" si="35"/>
        <v>0.3</v>
      </c>
      <c r="N158" s="329">
        <f t="shared" si="35"/>
        <v>15</v>
      </c>
      <c r="O158" s="329">
        <f t="shared" si="35"/>
        <v>20</v>
      </c>
    </row>
    <row r="159" ht="16.5" customHeight="1" spans="2:15">
      <c r="B159" s="246" t="s">
        <v>160</v>
      </c>
      <c r="C159" s="247"/>
      <c r="D159" s="247"/>
      <c r="E159" s="247"/>
      <c r="F159" s="247"/>
      <c r="G159" s="248"/>
      <c r="H159" s="242" t="s">
        <v>112</v>
      </c>
      <c r="I159" s="330">
        <v>337110</v>
      </c>
      <c r="J159" s="331">
        <v>20</v>
      </c>
      <c r="K159" s="332">
        <v>16</v>
      </c>
      <c r="L159" s="333">
        <v>30</v>
      </c>
      <c r="M159" s="334">
        <v>0.3</v>
      </c>
      <c r="N159" s="334">
        <v>15</v>
      </c>
      <c r="O159" s="334">
        <v>20</v>
      </c>
    </row>
    <row r="160" ht="16.5" customHeight="1" spans="2:15">
      <c r="B160" s="249" t="s">
        <v>161</v>
      </c>
      <c r="C160" s="250"/>
      <c r="D160" s="250"/>
      <c r="E160" s="250"/>
      <c r="F160" s="250"/>
      <c r="G160" s="251"/>
      <c r="H160" s="242" t="s">
        <v>112</v>
      </c>
      <c r="I160" s="335">
        <v>3381</v>
      </c>
      <c r="J160" s="336">
        <f t="shared" ref="J160:O160" si="36">J161</f>
        <v>3</v>
      </c>
      <c r="K160" s="336">
        <f t="shared" si="36"/>
        <v>24.2</v>
      </c>
      <c r="L160" s="336">
        <f t="shared" si="36"/>
        <v>17</v>
      </c>
      <c r="M160" s="336">
        <f t="shared" si="36"/>
        <v>0</v>
      </c>
      <c r="N160" s="336">
        <f t="shared" si="36"/>
        <v>3</v>
      </c>
      <c r="O160" s="336">
        <f t="shared" si="36"/>
        <v>3</v>
      </c>
    </row>
    <row r="161" ht="16.5" customHeight="1" spans="2:15">
      <c r="B161" s="249" t="s">
        <v>162</v>
      </c>
      <c r="C161" s="250"/>
      <c r="D161" s="250"/>
      <c r="E161" s="250"/>
      <c r="F161" s="250"/>
      <c r="G161" s="251"/>
      <c r="H161" s="242" t="s">
        <v>112</v>
      </c>
      <c r="I161" s="337">
        <v>338110</v>
      </c>
      <c r="J161" s="338">
        <v>3</v>
      </c>
      <c r="K161" s="339">
        <v>24.2</v>
      </c>
      <c r="L161" s="334">
        <v>17</v>
      </c>
      <c r="M161" s="334">
        <v>0</v>
      </c>
      <c r="N161" s="334">
        <v>3</v>
      </c>
      <c r="O161" s="334">
        <v>3</v>
      </c>
    </row>
    <row r="162" ht="16.5" customHeight="1" spans="2:15">
      <c r="B162" s="246" t="s">
        <v>163</v>
      </c>
      <c r="C162" s="247"/>
      <c r="D162" s="247"/>
      <c r="E162" s="247"/>
      <c r="F162" s="247"/>
      <c r="G162" s="248"/>
      <c r="H162" s="242" t="s">
        <v>112</v>
      </c>
      <c r="I162" s="98">
        <v>3391</v>
      </c>
      <c r="J162" s="336">
        <f t="shared" ref="J162:O162" si="37">J163</f>
        <v>4</v>
      </c>
      <c r="K162" s="336">
        <f t="shared" si="37"/>
        <v>37</v>
      </c>
      <c r="L162" s="336">
        <f t="shared" si="37"/>
        <v>10</v>
      </c>
      <c r="M162" s="336">
        <f t="shared" si="37"/>
        <v>0</v>
      </c>
      <c r="N162" s="336">
        <f t="shared" si="37"/>
        <v>10</v>
      </c>
      <c r="O162" s="336">
        <f t="shared" si="37"/>
        <v>10</v>
      </c>
    </row>
    <row r="163" ht="16.5" spans="2:15">
      <c r="B163" s="305" t="s">
        <v>164</v>
      </c>
      <c r="C163" s="306"/>
      <c r="D163" s="306"/>
      <c r="E163" s="306"/>
      <c r="F163" s="306"/>
      <c r="G163" s="307"/>
      <c r="H163" s="308" t="s">
        <v>112</v>
      </c>
      <c r="I163" s="340">
        <v>339110</v>
      </c>
      <c r="J163" s="338">
        <v>4</v>
      </c>
      <c r="K163" s="341">
        <v>37</v>
      </c>
      <c r="L163" s="342">
        <v>10</v>
      </c>
      <c r="M163" s="334">
        <v>0</v>
      </c>
      <c r="N163" s="334">
        <v>10</v>
      </c>
      <c r="O163" s="334">
        <v>10</v>
      </c>
    </row>
    <row r="164" ht="16.5" spans="2:15">
      <c r="B164" s="246" t="s">
        <v>147</v>
      </c>
      <c r="C164" s="303"/>
      <c r="D164" s="303"/>
      <c r="E164" s="303"/>
      <c r="F164" s="303"/>
      <c r="G164" s="304"/>
      <c r="H164" s="242" t="s">
        <v>140</v>
      </c>
      <c r="I164" s="293">
        <v>3141</v>
      </c>
      <c r="J164" s="336"/>
      <c r="K164" s="336">
        <f>K165</f>
        <v>21.4</v>
      </c>
      <c r="L164" s="336">
        <f t="shared" ref="L164:O164" si="38">L165</f>
        <v>0</v>
      </c>
      <c r="M164" s="336">
        <f t="shared" si="38"/>
        <v>0</v>
      </c>
      <c r="N164" s="336">
        <f t="shared" si="38"/>
        <v>0</v>
      </c>
      <c r="O164" s="336">
        <f t="shared" si="38"/>
        <v>0</v>
      </c>
    </row>
    <row r="165" ht="16.5" spans="2:15">
      <c r="B165" s="246" t="s">
        <v>148</v>
      </c>
      <c r="C165" s="247"/>
      <c r="D165" s="247"/>
      <c r="E165" s="247"/>
      <c r="F165" s="247"/>
      <c r="G165" s="248"/>
      <c r="H165" s="242" t="s">
        <v>140</v>
      </c>
      <c r="I165" s="74">
        <v>314110</v>
      </c>
      <c r="J165" s="343"/>
      <c r="K165" s="341">
        <v>21.4</v>
      </c>
      <c r="L165" s="344"/>
      <c r="M165" s="334"/>
      <c r="N165" s="334"/>
      <c r="O165" s="334"/>
    </row>
    <row r="166" ht="16.5" spans="2:15">
      <c r="B166" s="246" t="s">
        <v>149</v>
      </c>
      <c r="C166" s="303"/>
      <c r="D166" s="303"/>
      <c r="E166" s="303"/>
      <c r="F166" s="303"/>
      <c r="G166" s="304"/>
      <c r="H166" s="242" t="s">
        <v>140</v>
      </c>
      <c r="I166" s="293">
        <v>3161</v>
      </c>
      <c r="J166" s="336"/>
      <c r="K166" s="336">
        <f>K167</f>
        <v>14.3</v>
      </c>
      <c r="L166" s="336">
        <f t="shared" ref="L166:O166" si="39">L167</f>
        <v>0</v>
      </c>
      <c r="M166" s="336">
        <f t="shared" si="39"/>
        <v>0</v>
      </c>
      <c r="N166" s="336">
        <f t="shared" si="39"/>
        <v>0</v>
      </c>
      <c r="O166" s="336">
        <f t="shared" si="39"/>
        <v>0</v>
      </c>
    </row>
    <row r="167" ht="16.5" spans="2:15">
      <c r="B167" s="246" t="s">
        <v>150</v>
      </c>
      <c r="C167" s="247"/>
      <c r="D167" s="247"/>
      <c r="E167" s="247"/>
      <c r="F167" s="247"/>
      <c r="G167" s="248"/>
      <c r="H167" s="242" t="s">
        <v>140</v>
      </c>
      <c r="I167" s="74">
        <v>316110</v>
      </c>
      <c r="J167" s="343"/>
      <c r="K167" s="341">
        <v>14.3</v>
      </c>
      <c r="L167" s="344"/>
      <c r="M167" s="334"/>
      <c r="N167" s="334"/>
      <c r="O167" s="334"/>
    </row>
    <row r="168" ht="16.5" spans="2:15">
      <c r="B168" s="309" t="s">
        <v>165</v>
      </c>
      <c r="C168" s="310"/>
      <c r="D168" s="310"/>
      <c r="E168" s="310"/>
      <c r="F168" s="310"/>
      <c r="G168" s="310"/>
      <c r="H168" s="311" t="s">
        <v>140</v>
      </c>
      <c r="I168" s="345">
        <v>3331</v>
      </c>
      <c r="J168" s="346">
        <f t="shared" ref="J168:O168" si="40">J169</f>
        <v>400</v>
      </c>
      <c r="K168" s="336">
        <f t="shared" si="40"/>
        <v>393.2</v>
      </c>
      <c r="L168" s="347">
        <f t="shared" si="40"/>
        <v>650</v>
      </c>
      <c r="M168" s="336">
        <f t="shared" si="40"/>
        <v>774.4</v>
      </c>
      <c r="N168" s="336">
        <f t="shared" si="40"/>
        <v>701.8</v>
      </c>
      <c r="O168" s="336">
        <f t="shared" si="40"/>
        <v>699.7</v>
      </c>
    </row>
    <row r="169" ht="16.5" spans="2:15">
      <c r="B169" s="309" t="s">
        <v>166</v>
      </c>
      <c r="C169" s="310"/>
      <c r="D169" s="310"/>
      <c r="E169" s="310"/>
      <c r="F169" s="310"/>
      <c r="G169" s="310"/>
      <c r="H169" s="311" t="s">
        <v>140</v>
      </c>
      <c r="I169" s="289">
        <v>333110</v>
      </c>
      <c r="J169" s="338">
        <v>400</v>
      </c>
      <c r="K169" s="339">
        <v>393.2</v>
      </c>
      <c r="L169" s="339">
        <v>650</v>
      </c>
      <c r="M169" s="334">
        <f>600+174.4</f>
        <v>774.4</v>
      </c>
      <c r="N169" s="334">
        <v>701.8</v>
      </c>
      <c r="O169" s="334">
        <v>699.7</v>
      </c>
    </row>
    <row r="170" ht="30" customHeight="1" spans="2:15">
      <c r="B170" s="246" t="s">
        <v>157</v>
      </c>
      <c r="C170" s="247"/>
      <c r="D170" s="247"/>
      <c r="E170" s="247"/>
      <c r="F170" s="247"/>
      <c r="G170" s="248"/>
      <c r="H170" s="311" t="s">
        <v>140</v>
      </c>
      <c r="I170" s="345">
        <v>3361</v>
      </c>
      <c r="J170" s="348">
        <f t="shared" ref="J170:O170" si="41">J171</f>
        <v>5</v>
      </c>
      <c r="K170" s="348">
        <f t="shared" si="41"/>
        <v>5</v>
      </c>
      <c r="L170" s="348">
        <f t="shared" si="41"/>
        <v>8</v>
      </c>
      <c r="M170" s="348">
        <f t="shared" si="41"/>
        <v>0</v>
      </c>
      <c r="N170" s="348">
        <f t="shared" si="41"/>
        <v>5</v>
      </c>
      <c r="O170" s="348">
        <f t="shared" si="41"/>
        <v>5</v>
      </c>
    </row>
    <row r="171" ht="18" customHeight="1" spans="2:15">
      <c r="B171" s="246" t="s">
        <v>158</v>
      </c>
      <c r="C171" s="247"/>
      <c r="D171" s="247"/>
      <c r="E171" s="247"/>
      <c r="F171" s="247"/>
      <c r="G171" s="248"/>
      <c r="H171" s="311" t="s">
        <v>140</v>
      </c>
      <c r="I171" s="289">
        <v>336110</v>
      </c>
      <c r="J171" s="338">
        <v>5</v>
      </c>
      <c r="K171" s="339">
        <v>5</v>
      </c>
      <c r="L171" s="334">
        <v>8</v>
      </c>
      <c r="M171" s="334">
        <v>0</v>
      </c>
      <c r="N171" s="334">
        <v>5</v>
      </c>
      <c r="O171" s="334">
        <v>5</v>
      </c>
    </row>
    <row r="172" ht="16.5" customHeight="1" spans="2:15">
      <c r="B172" s="246" t="s">
        <v>167</v>
      </c>
      <c r="C172" s="247"/>
      <c r="D172" s="247"/>
      <c r="E172" s="247"/>
      <c r="F172" s="247"/>
      <c r="G172" s="248"/>
      <c r="H172" s="311" t="s">
        <v>140</v>
      </c>
      <c r="I172" s="98">
        <v>3381</v>
      </c>
      <c r="J172" s="336">
        <f t="shared" ref="J172:O172" si="42">J173</f>
        <v>3</v>
      </c>
      <c r="K172" s="336">
        <f t="shared" si="42"/>
        <v>0</v>
      </c>
      <c r="L172" s="336">
        <f t="shared" si="42"/>
        <v>10</v>
      </c>
      <c r="M172" s="336">
        <f t="shared" si="42"/>
        <v>0</v>
      </c>
      <c r="N172" s="336">
        <f t="shared" si="42"/>
        <v>3</v>
      </c>
      <c r="O172" s="336">
        <f t="shared" si="42"/>
        <v>3</v>
      </c>
    </row>
    <row r="173" ht="16.5" spans="2:15">
      <c r="B173" s="246" t="s">
        <v>168</v>
      </c>
      <c r="C173" s="247"/>
      <c r="D173" s="247"/>
      <c r="E173" s="247"/>
      <c r="F173" s="247"/>
      <c r="G173" s="248"/>
      <c r="H173" s="311" t="s">
        <v>140</v>
      </c>
      <c r="I173" s="289">
        <v>338110</v>
      </c>
      <c r="J173" s="338">
        <v>3</v>
      </c>
      <c r="K173" s="339">
        <v>0</v>
      </c>
      <c r="L173" s="334">
        <v>10</v>
      </c>
      <c r="M173" s="334">
        <v>0</v>
      </c>
      <c r="N173" s="334">
        <v>3</v>
      </c>
      <c r="O173" s="334">
        <v>3</v>
      </c>
    </row>
    <row r="174" ht="16.5" customHeight="1" spans="2:15">
      <c r="B174" s="246" t="s">
        <v>163</v>
      </c>
      <c r="C174" s="247"/>
      <c r="D174" s="247"/>
      <c r="E174" s="247"/>
      <c r="F174" s="247"/>
      <c r="G174" s="248"/>
      <c r="H174" s="311" t="s">
        <v>140</v>
      </c>
      <c r="I174" s="98">
        <v>3391</v>
      </c>
      <c r="J174" s="336">
        <f t="shared" ref="J174:O174" si="43">J175</f>
        <v>2</v>
      </c>
      <c r="K174" s="336">
        <f t="shared" si="43"/>
        <v>10.2</v>
      </c>
      <c r="L174" s="336">
        <f t="shared" si="43"/>
        <v>10</v>
      </c>
      <c r="M174" s="336">
        <f t="shared" si="43"/>
        <v>0</v>
      </c>
      <c r="N174" s="336">
        <f t="shared" si="43"/>
        <v>2</v>
      </c>
      <c r="O174" s="336">
        <f t="shared" si="43"/>
        <v>2</v>
      </c>
    </row>
    <row r="175" ht="16.5" spans="2:15">
      <c r="B175" s="246" t="s">
        <v>164</v>
      </c>
      <c r="C175" s="247"/>
      <c r="D175" s="247"/>
      <c r="E175" s="247"/>
      <c r="F175" s="247"/>
      <c r="G175" s="248"/>
      <c r="H175" s="311" t="s">
        <v>140</v>
      </c>
      <c r="I175" s="289">
        <v>339110</v>
      </c>
      <c r="J175" s="349">
        <v>2</v>
      </c>
      <c r="K175" s="339">
        <v>10.2</v>
      </c>
      <c r="L175" s="334">
        <v>10</v>
      </c>
      <c r="M175" s="334"/>
      <c r="N175" s="334">
        <v>2</v>
      </c>
      <c r="O175" s="334">
        <v>2</v>
      </c>
    </row>
    <row r="176" ht="16.5" spans="2:15">
      <c r="B176" s="246" t="s">
        <v>169</v>
      </c>
      <c r="C176" s="247"/>
      <c r="D176" s="247"/>
      <c r="E176" s="247"/>
      <c r="F176" s="247"/>
      <c r="G176" s="248"/>
      <c r="H176" s="311"/>
      <c r="I176" s="98">
        <v>920000</v>
      </c>
      <c r="J176" s="336"/>
      <c r="K176" s="336">
        <v>2.2</v>
      </c>
      <c r="L176" s="336"/>
      <c r="M176" s="336"/>
      <c r="N176" s="336"/>
      <c r="O176" s="336"/>
    </row>
    <row r="177" ht="15.75" spans="2:15">
      <c r="B177" s="312"/>
      <c r="C177" s="312"/>
      <c r="D177" s="312"/>
      <c r="E177" s="312"/>
      <c r="F177" s="312"/>
      <c r="G177" s="312"/>
      <c r="H177" s="313"/>
      <c r="I177" s="221"/>
      <c r="J177" s="323"/>
      <c r="K177" s="323"/>
      <c r="L177" s="344"/>
      <c r="M177" s="344"/>
      <c r="N177" s="344"/>
      <c r="O177" s="344"/>
    </row>
    <row r="178" ht="16.5" spans="2:15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350"/>
    </row>
    <row r="179" ht="16.5" spans="2:15">
      <c r="B179" s="216" t="s">
        <v>170</v>
      </c>
      <c r="C179" s="217"/>
      <c r="D179" s="217"/>
      <c r="E179" s="217"/>
      <c r="F179" s="217"/>
      <c r="G179" s="217"/>
      <c r="H179" s="217"/>
      <c r="I179" s="217"/>
      <c r="J179" s="217"/>
      <c r="K179" s="217"/>
      <c r="L179" s="217"/>
      <c r="M179" s="217"/>
      <c r="N179" s="217"/>
      <c r="O179" s="259"/>
    </row>
    <row r="180" ht="16.5" spans="2:15">
      <c r="B180" s="220" t="s">
        <v>26</v>
      </c>
      <c r="C180" s="222"/>
      <c r="D180" s="225" t="s">
        <v>10</v>
      </c>
      <c r="E180" s="226"/>
      <c r="F180" s="226"/>
      <c r="G180" s="227"/>
      <c r="H180" s="314" t="s">
        <v>171</v>
      </c>
      <c r="I180" s="314" t="s">
        <v>172</v>
      </c>
      <c r="J180" s="314" t="s">
        <v>173</v>
      </c>
      <c r="K180" s="91">
        <v>2025</v>
      </c>
      <c r="L180" s="314" t="s">
        <v>174</v>
      </c>
      <c r="M180" s="91">
        <v>2026</v>
      </c>
      <c r="N180" s="91">
        <v>2027</v>
      </c>
      <c r="O180" s="351">
        <v>2028</v>
      </c>
    </row>
    <row r="181" ht="36.8" spans="2:15">
      <c r="B181" s="225"/>
      <c r="C181" s="227"/>
      <c r="D181" s="91" t="s">
        <v>175</v>
      </c>
      <c r="E181" s="96" t="s">
        <v>176</v>
      </c>
      <c r="F181" s="315" t="s">
        <v>31</v>
      </c>
      <c r="G181" s="96" t="s">
        <v>69</v>
      </c>
      <c r="H181" s="316"/>
      <c r="I181" s="316"/>
      <c r="J181" s="316"/>
      <c r="K181" s="91" t="s">
        <v>177</v>
      </c>
      <c r="L181" s="316"/>
      <c r="M181" s="317" t="s">
        <v>31</v>
      </c>
      <c r="N181" s="317" t="s">
        <v>32</v>
      </c>
      <c r="O181" s="317" t="s">
        <v>32</v>
      </c>
    </row>
    <row r="182" ht="16.5" spans="2:15">
      <c r="B182" s="115">
        <v>1</v>
      </c>
      <c r="C182" s="116"/>
      <c r="D182" s="317">
        <v>2</v>
      </c>
      <c r="E182" s="317">
        <v>3</v>
      </c>
      <c r="F182" s="317">
        <v>4</v>
      </c>
      <c r="G182" s="317">
        <v>5</v>
      </c>
      <c r="H182" s="317">
        <v>6</v>
      </c>
      <c r="I182" s="317">
        <v>7</v>
      </c>
      <c r="J182" s="317">
        <v>8</v>
      </c>
      <c r="K182" s="317">
        <v>9</v>
      </c>
      <c r="L182" s="317" t="s">
        <v>178</v>
      </c>
      <c r="M182" s="317">
        <v>11</v>
      </c>
      <c r="N182" s="317">
        <v>12</v>
      </c>
      <c r="O182" s="317">
        <v>13</v>
      </c>
    </row>
    <row r="183" ht="16.5" spans="2:15">
      <c r="B183" s="318"/>
      <c r="C183" s="319"/>
      <c r="D183" s="320"/>
      <c r="E183" s="320"/>
      <c r="F183" s="320"/>
      <c r="G183" s="320"/>
      <c r="H183" s="321"/>
      <c r="I183" s="321"/>
      <c r="J183" s="321"/>
      <c r="K183" s="321"/>
      <c r="L183" s="321"/>
      <c r="M183" s="321"/>
      <c r="N183" s="321"/>
      <c r="O183" s="321"/>
    </row>
    <row r="184" ht="16.5" spans="2:15">
      <c r="B184" s="318"/>
      <c r="C184" s="319"/>
      <c r="D184" s="321"/>
      <c r="E184" s="321"/>
      <c r="F184" s="321"/>
      <c r="G184" s="321"/>
      <c r="H184" s="321"/>
      <c r="I184" s="321"/>
      <c r="J184" s="321"/>
      <c r="K184" s="321"/>
      <c r="L184" s="321"/>
      <c r="M184" s="321"/>
      <c r="N184" s="321"/>
      <c r="O184" s="321"/>
    </row>
    <row r="185" ht="16.5" spans="2:15">
      <c r="B185" s="318"/>
      <c r="C185" s="319"/>
      <c r="D185" s="321"/>
      <c r="E185" s="321"/>
      <c r="F185" s="321"/>
      <c r="G185" s="321"/>
      <c r="H185" s="321"/>
      <c r="I185" s="321"/>
      <c r="J185" s="321"/>
      <c r="K185" s="321"/>
      <c r="L185" s="321"/>
      <c r="M185" s="321"/>
      <c r="N185" s="321"/>
      <c r="O185" s="321"/>
    </row>
    <row r="186" ht="15.75" spans="2:15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</row>
    <row r="187" ht="15.75" spans="2:15">
      <c r="B187" s="29"/>
      <c r="C187" s="29"/>
      <c r="D187" s="29"/>
      <c r="E187" s="322"/>
      <c r="F187" s="29"/>
      <c r="G187" s="29"/>
      <c r="H187" s="29"/>
      <c r="I187" s="29"/>
      <c r="J187" s="29"/>
      <c r="K187" s="29"/>
      <c r="L187" s="29"/>
      <c r="M187" s="29"/>
      <c r="N187" s="29"/>
      <c r="O187" s="29"/>
    </row>
    <row r="188" ht="15.75" spans="2:15">
      <c r="B188" s="323" t="s">
        <v>179</v>
      </c>
      <c r="C188" s="323"/>
      <c r="D188" s="323"/>
      <c r="E188" s="323"/>
      <c r="F188" s="323"/>
      <c r="G188" s="323"/>
      <c r="H188" s="323"/>
      <c r="I188" s="323"/>
      <c r="J188" s="312"/>
      <c r="K188" s="352"/>
      <c r="L188" s="352"/>
      <c r="M188" s="352"/>
      <c r="N188" s="29"/>
      <c r="O188" s="29"/>
    </row>
    <row r="189" ht="15.75" customHeight="1" spans="2:15">
      <c r="B189" s="323"/>
      <c r="C189" s="323"/>
      <c r="D189" s="312"/>
      <c r="E189" s="29"/>
      <c r="F189" s="29"/>
      <c r="G189" s="323" t="s">
        <v>180</v>
      </c>
      <c r="H189" s="323"/>
      <c r="I189" s="323"/>
      <c r="J189" s="312"/>
      <c r="K189" s="323" t="s">
        <v>181</v>
      </c>
      <c r="L189" s="323"/>
      <c r="M189" s="323"/>
      <c r="N189" s="29"/>
      <c r="O189" s="29"/>
    </row>
    <row r="190" ht="15.75" spans="2:15">
      <c r="B190" s="323" t="s">
        <v>182</v>
      </c>
      <c r="C190" s="323"/>
      <c r="D190" s="323"/>
      <c r="E190" s="323"/>
      <c r="F190" s="323"/>
      <c r="G190" s="323"/>
      <c r="H190" s="323"/>
      <c r="I190" s="323"/>
      <c r="J190" s="312"/>
      <c r="K190" s="352"/>
      <c r="L190" s="352"/>
      <c r="M190" s="352"/>
      <c r="N190" s="29"/>
      <c r="O190" s="29"/>
    </row>
    <row r="191" ht="15.75" spans="2:15">
      <c r="B191" s="324"/>
      <c r="C191" s="324"/>
      <c r="D191" s="324"/>
      <c r="E191" s="324"/>
      <c r="F191" s="29"/>
      <c r="G191" s="323" t="s">
        <v>180</v>
      </c>
      <c r="H191" s="323"/>
      <c r="I191" s="323"/>
      <c r="J191" s="312"/>
      <c r="K191" s="323" t="s">
        <v>181</v>
      </c>
      <c r="L191" s="323"/>
      <c r="M191" s="323"/>
      <c r="N191" s="29"/>
      <c r="O191" s="29"/>
    </row>
    <row r="192" ht="15.75" spans="2:15">
      <c r="B192" s="324" t="s">
        <v>183</v>
      </c>
      <c r="C192" s="324"/>
      <c r="D192" s="324"/>
      <c r="E192" s="324"/>
      <c r="F192" s="29"/>
      <c r="G192" s="325"/>
      <c r="H192" s="325"/>
      <c r="I192" s="325"/>
      <c r="J192" s="29"/>
      <c r="K192" s="29"/>
      <c r="L192" s="29"/>
      <c r="M192" s="29"/>
      <c r="N192" s="29"/>
      <c r="O192" s="29"/>
    </row>
    <row r="193" ht="15.75" spans="2:15">
      <c r="B193" s="322"/>
      <c r="C193" s="322"/>
      <c r="D193" s="312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</row>
    <row r="194" ht="15.75" spans="2:15">
      <c r="B194" s="353" t="s">
        <v>184</v>
      </c>
      <c r="C194" s="353"/>
      <c r="D194" s="353"/>
      <c r="E194" s="353"/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</sheetData>
  <mergeCells count="197">
    <mergeCell ref="B3:C3"/>
    <mergeCell ref="B6:F6"/>
    <mergeCell ref="K6:L6"/>
    <mergeCell ref="B7:C7"/>
    <mergeCell ref="E7:J7"/>
    <mergeCell ref="K7:L7"/>
    <mergeCell ref="B8:C8"/>
    <mergeCell ref="E8:J8"/>
    <mergeCell ref="K8:L8"/>
    <mergeCell ref="B11:C11"/>
    <mergeCell ref="B12:C12"/>
    <mergeCell ref="D12:N12"/>
    <mergeCell ref="B13:C13"/>
    <mergeCell ref="D13:N13"/>
    <mergeCell ref="B14:C14"/>
    <mergeCell ref="D14:N14"/>
    <mergeCell ref="B15:C15"/>
    <mergeCell ref="D15:N15"/>
    <mergeCell ref="B16:C16"/>
    <mergeCell ref="D16:N16"/>
    <mergeCell ref="B18:O18"/>
    <mergeCell ref="B22:G22"/>
    <mergeCell ref="B23:G23"/>
    <mergeCell ref="B24:G24"/>
    <mergeCell ref="B25:G25"/>
    <mergeCell ref="B26:G26"/>
    <mergeCell ref="B27:G27"/>
    <mergeCell ref="B28:G28"/>
    <mergeCell ref="B32:E32"/>
    <mergeCell ref="B33:E33"/>
    <mergeCell ref="B34:E34"/>
    <mergeCell ref="B35:E35"/>
    <mergeCell ref="B36:E36"/>
    <mergeCell ref="B37:E37"/>
    <mergeCell ref="B38:E38"/>
    <mergeCell ref="B39:E39"/>
    <mergeCell ref="B42:E42"/>
    <mergeCell ref="B44:O44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7:C57"/>
    <mergeCell ref="B58:C58"/>
    <mergeCell ref="B59:C59"/>
    <mergeCell ref="B60:C60"/>
    <mergeCell ref="B61:C61"/>
    <mergeCell ref="B62:C62"/>
    <mergeCell ref="B63:C63"/>
    <mergeCell ref="B64:C64"/>
    <mergeCell ref="B66:O66"/>
    <mergeCell ref="B67:O67"/>
    <mergeCell ref="B68:C68"/>
    <mergeCell ref="D68:N68"/>
    <mergeCell ref="B69:C69"/>
    <mergeCell ref="D69:N69"/>
    <mergeCell ref="B70:C70"/>
    <mergeCell ref="D70:N70"/>
    <mergeCell ref="B72:D72"/>
    <mergeCell ref="E72:O72"/>
    <mergeCell ref="B73:D73"/>
    <mergeCell ref="E73:O73"/>
    <mergeCell ref="B80:O80"/>
    <mergeCell ref="D83:H83"/>
    <mergeCell ref="D84:H84"/>
    <mergeCell ref="D85:H85"/>
    <mergeCell ref="D86:H86"/>
    <mergeCell ref="B88:O88"/>
    <mergeCell ref="H89:I89"/>
    <mergeCell ref="B92:G92"/>
    <mergeCell ref="B93:G93"/>
    <mergeCell ref="B94:G94"/>
    <mergeCell ref="B95:G95"/>
    <mergeCell ref="B96:G96"/>
    <mergeCell ref="B97:G97"/>
    <mergeCell ref="B98:G98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B107:G107"/>
    <mergeCell ref="B108:G108"/>
    <mergeCell ref="B109:G109"/>
    <mergeCell ref="B110:G110"/>
    <mergeCell ref="B111:G111"/>
    <mergeCell ref="B112:G112"/>
    <mergeCell ref="B113:G113"/>
    <mergeCell ref="B114:G114"/>
    <mergeCell ref="B115:G115"/>
    <mergeCell ref="B116:G116"/>
    <mergeCell ref="B117:G117"/>
    <mergeCell ref="B118:G118"/>
    <mergeCell ref="B119:G119"/>
    <mergeCell ref="B120:G120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B129:G129"/>
    <mergeCell ref="B130:G130"/>
    <mergeCell ref="B131:G131"/>
    <mergeCell ref="B132:G132"/>
    <mergeCell ref="B133:G133"/>
    <mergeCell ref="B134:G134"/>
    <mergeCell ref="B135:G135"/>
    <mergeCell ref="B136:G136"/>
    <mergeCell ref="B137:G137"/>
    <mergeCell ref="B138:G138"/>
    <mergeCell ref="B139:G139"/>
    <mergeCell ref="B140:G140"/>
    <mergeCell ref="B141:G141"/>
    <mergeCell ref="B142:G142"/>
    <mergeCell ref="B143:G143"/>
    <mergeCell ref="B144:G144"/>
    <mergeCell ref="B145:G145"/>
    <mergeCell ref="B146:G146"/>
    <mergeCell ref="B147:G147"/>
    <mergeCell ref="B148:G148"/>
    <mergeCell ref="B149:G149"/>
    <mergeCell ref="B150:G150"/>
    <mergeCell ref="B151:G151"/>
    <mergeCell ref="B152:G152"/>
    <mergeCell ref="B153:G153"/>
    <mergeCell ref="B154:G154"/>
    <mergeCell ref="B155:G155"/>
    <mergeCell ref="B156:G156"/>
    <mergeCell ref="B157:G157"/>
    <mergeCell ref="B158:G158"/>
    <mergeCell ref="B159:G159"/>
    <mergeCell ref="B160:G160"/>
    <mergeCell ref="B161:G161"/>
    <mergeCell ref="B162:G162"/>
    <mergeCell ref="B163:G163"/>
    <mergeCell ref="B164:G164"/>
    <mergeCell ref="B165:G165"/>
    <mergeCell ref="B166:G166"/>
    <mergeCell ref="B167:G167"/>
    <mergeCell ref="B168:G168"/>
    <mergeCell ref="B169:G169"/>
    <mergeCell ref="B170:G170"/>
    <mergeCell ref="B171:G171"/>
    <mergeCell ref="B172:G172"/>
    <mergeCell ref="B173:G173"/>
    <mergeCell ref="B174:G174"/>
    <mergeCell ref="B175:G175"/>
    <mergeCell ref="B176:G176"/>
    <mergeCell ref="B179:O179"/>
    <mergeCell ref="D180:G180"/>
    <mergeCell ref="B182:C182"/>
    <mergeCell ref="B183:C183"/>
    <mergeCell ref="B184:C184"/>
    <mergeCell ref="B185:C185"/>
    <mergeCell ref="B188:I188"/>
    <mergeCell ref="K188:M188"/>
    <mergeCell ref="G189:I189"/>
    <mergeCell ref="K189:M189"/>
    <mergeCell ref="B190:I190"/>
    <mergeCell ref="K190:M190"/>
    <mergeCell ref="G191:I191"/>
    <mergeCell ref="K191:M191"/>
    <mergeCell ref="B192:E192"/>
    <mergeCell ref="G192:I192"/>
    <mergeCell ref="B194:E194"/>
    <mergeCell ref="B81:B82"/>
    <mergeCell ref="B84:B85"/>
    <mergeCell ref="C81:C82"/>
    <mergeCell ref="H90:H91"/>
    <mergeCell ref="H180:H181"/>
    <mergeCell ref="I81:I82"/>
    <mergeCell ref="I180:I181"/>
    <mergeCell ref="J180:J181"/>
    <mergeCell ref="L180:L181"/>
    <mergeCell ref="B180:C181"/>
    <mergeCell ref="B89:G91"/>
    <mergeCell ref="B77:D78"/>
    <mergeCell ref="E77:O78"/>
    <mergeCell ref="D81:H82"/>
    <mergeCell ref="B74:D76"/>
    <mergeCell ref="B40:E41"/>
    <mergeCell ref="B30:E31"/>
    <mergeCell ref="B20:G21"/>
    <mergeCell ref="E74:O76"/>
    <mergeCell ref="N2:O6"/>
    <mergeCell ref="C9:N10"/>
  </mergeCells>
  <pageMargins left="1.18110236220472" right="0.0393700787401575" top="0.748031496062992" bottom="0.0393700787401575" header="0.0393700787401575" footer="0.0393700787401575"/>
  <pageSetup paperSize="9" scale="56" orientation="portrait"/>
  <headerFooter/>
  <rowBreaks count="2" manualBreakCount="2">
    <brk id="64" max="16383" man="1"/>
    <brk id="13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2021-09-07T13:35:00Z</dcterms:created>
  <cp:lastPrinted>2024-09-12T16:14:00Z</cp:lastPrinted>
  <dcterms:modified xsi:type="dcterms:W3CDTF">2025-12-09T09:08:22Z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1E20DB716D2A4CD88FE05FDA71D03AEC_12</vt:lpwstr>
  </property>
  <property fmtid="{D5CDD505-2E9C-101B-9397-08002B2CF9AE}" pid="3" name="KSOProductBuildVer">
    <vt:lpwstr>1049-12.2.0.23155</vt:lpwstr>
  </property>
</Properties>
</file>